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codeName="ThisWorkbook" defaultThemeVersion="124226"/>
  <xr:revisionPtr revIDLastSave="0" documentId="8_{18850826-3F9E-4AE3-B106-BB7A250BA877}" xr6:coauthVersionLast="45" xr6:coauthVersionMax="45" xr10:uidLastSave="{00000000-0000-0000-0000-000000000000}"/>
  <bookViews>
    <workbookView xWindow="6735" yWindow="2130" windowWidth="21600" windowHeight="12735" tabRatio="699" firstSheet="2" activeTab="2" xr2:uid="{00000000-000D-0000-FFFF-FFFF00000000}"/>
  </bookViews>
  <sheets>
    <sheet name="【点数集計表】" sheetId="9" state="hidden" r:id="rId1"/>
    <sheet name="設定シート" sheetId="2" state="hidden" r:id="rId2"/>
    <sheet name="Questionnaire results pasting" sheetId="12" r:id="rId3"/>
    <sheet name="Graph data" sheetId="13" r:id="rId4"/>
    <sheet name="Graph" sheetId="15" r:id="rId5"/>
  </sheets>
  <externalReferences>
    <externalReference r:id="rId6"/>
  </externalReferences>
  <definedNames>
    <definedName name="_xlnm._FilterDatabase" localSheetId="3" hidden="1">'Graph data'!$E$2:$E$32</definedName>
    <definedName name="_xlnm._FilterDatabase" localSheetId="2" hidden="1">'Questionnaire results pasting'!$BF$2:$BF$76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9" l="1"/>
  <c r="E3" i="9" l="1"/>
  <c r="BF76" i="12" l="1"/>
  <c r="BF75" i="12"/>
  <c r="BF74" i="12"/>
  <c r="BF73" i="12"/>
  <c r="BF72" i="12"/>
  <c r="BF71" i="12"/>
  <c r="BF70" i="12"/>
  <c r="BF69" i="12"/>
  <c r="BF68" i="12"/>
  <c r="BF67" i="12"/>
  <c r="BF66" i="12"/>
  <c r="BF65" i="12"/>
  <c r="BF64" i="12"/>
  <c r="BF63" i="12"/>
  <c r="BF62" i="12"/>
  <c r="BF61" i="12"/>
  <c r="BF60" i="12"/>
  <c r="BF59" i="12"/>
  <c r="BF58" i="12"/>
  <c r="BF57" i="12"/>
  <c r="BF56" i="12"/>
  <c r="BF55" i="12"/>
  <c r="BF54" i="12"/>
  <c r="BF53" i="12"/>
  <c r="BF52" i="12"/>
  <c r="BF51" i="12"/>
  <c r="BF50" i="12"/>
  <c r="BF49" i="12"/>
  <c r="BF48" i="12"/>
  <c r="BF47" i="12"/>
  <c r="BF46" i="12"/>
  <c r="BF45" i="12"/>
  <c r="BF44" i="12"/>
  <c r="BF43" i="12"/>
  <c r="BF42" i="12"/>
  <c r="BF41" i="12"/>
  <c r="BF40" i="12"/>
  <c r="BF39" i="12"/>
  <c r="BF38" i="12"/>
  <c r="BF37" i="12"/>
  <c r="BF36" i="12"/>
  <c r="BF35" i="12"/>
  <c r="BF34" i="12"/>
  <c r="BF33" i="12"/>
  <c r="BF32" i="12"/>
  <c r="BF31" i="12"/>
  <c r="BF30" i="12"/>
  <c r="BF29" i="12"/>
  <c r="BF28" i="12"/>
  <c r="BF27" i="12"/>
  <c r="BF26" i="12"/>
  <c r="BF25" i="12"/>
  <c r="BF24" i="12"/>
  <c r="BF23" i="12"/>
  <c r="BF22" i="12"/>
  <c r="BF21" i="12"/>
  <c r="BF20" i="12"/>
  <c r="BF19" i="12"/>
  <c r="BF18" i="12"/>
  <c r="BF17" i="12"/>
  <c r="BF16" i="12"/>
  <c r="BF15" i="12"/>
  <c r="BF14" i="12"/>
  <c r="BF13" i="12"/>
  <c r="BF12" i="12"/>
  <c r="BF11" i="12"/>
  <c r="BF10" i="12"/>
  <c r="BF9" i="12"/>
  <c r="BF8" i="12"/>
  <c r="BF7" i="12"/>
  <c r="BF6" i="12"/>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AZ31"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Z29" i="13"/>
  <c r="Y29" i="13"/>
  <c r="X29" i="13"/>
  <c r="W29" i="13"/>
  <c r="V29" i="13"/>
  <c r="U29" i="13"/>
  <c r="T29" i="13"/>
  <c r="S29" i="13"/>
  <c r="R29" i="13"/>
  <c r="Q29" i="13"/>
  <c r="P29" i="13"/>
  <c r="O29" i="13"/>
  <c r="N29" i="13"/>
  <c r="M29" i="13"/>
  <c r="L29" i="13"/>
  <c r="K29" i="13"/>
  <c r="J29" i="13"/>
  <c r="I29" i="13"/>
  <c r="AZ28"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X28" i="13"/>
  <c r="W28" i="13"/>
  <c r="V28" i="13"/>
  <c r="U28" i="13"/>
  <c r="T28" i="13"/>
  <c r="S28" i="13"/>
  <c r="R28" i="13"/>
  <c r="Q28" i="13"/>
  <c r="P28" i="13"/>
  <c r="O28" i="13"/>
  <c r="N28" i="13"/>
  <c r="M28" i="13"/>
  <c r="L28" i="13"/>
  <c r="K28" i="13"/>
  <c r="J28" i="13"/>
  <c r="I28"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V26" i="13"/>
  <c r="U26" i="13"/>
  <c r="T26" i="13"/>
  <c r="S26" i="13"/>
  <c r="R26" i="13"/>
  <c r="Q26" i="13"/>
  <c r="P26" i="13"/>
  <c r="O26" i="13"/>
  <c r="N26" i="13"/>
  <c r="M26" i="13"/>
  <c r="L26" i="13"/>
  <c r="K26" i="13"/>
  <c r="J26" i="13"/>
  <c r="I26" i="13"/>
  <c r="AZ25"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X25" i="13"/>
  <c r="W25" i="13"/>
  <c r="V25" i="13"/>
  <c r="U25" i="13"/>
  <c r="T25" i="13"/>
  <c r="S25" i="13"/>
  <c r="R25" i="13"/>
  <c r="Q25" i="13"/>
  <c r="P25" i="13"/>
  <c r="O25" i="13"/>
  <c r="N25" i="13"/>
  <c r="M25" i="13"/>
  <c r="L25" i="13"/>
  <c r="K25" i="13"/>
  <c r="J25" i="13"/>
  <c r="I25"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23" i="13"/>
  <c r="V23" i="13"/>
  <c r="U23" i="13"/>
  <c r="T23" i="13"/>
  <c r="S23" i="13"/>
  <c r="R23" i="13"/>
  <c r="Q23" i="13"/>
  <c r="P23" i="13"/>
  <c r="O23" i="13"/>
  <c r="N23" i="13"/>
  <c r="M23" i="13"/>
  <c r="L23" i="13"/>
  <c r="K23" i="13"/>
  <c r="J23" i="13"/>
  <c r="I23" i="13"/>
  <c r="AZ22"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T22" i="13"/>
  <c r="S22" i="13"/>
  <c r="R22" i="13"/>
  <c r="Q22" i="13"/>
  <c r="P22" i="13"/>
  <c r="O22" i="13"/>
  <c r="N22" i="13"/>
  <c r="M22" i="13"/>
  <c r="L22" i="13"/>
  <c r="K22" i="13"/>
  <c r="J22" i="13"/>
  <c r="I22" i="13"/>
  <c r="AZ21" i="13"/>
  <c r="AY21" i="13"/>
  <c r="AX21" i="13"/>
  <c r="AW21" i="13"/>
  <c r="AV21" i="13"/>
  <c r="AU21" i="13"/>
  <c r="AT21" i="13"/>
  <c r="AS21" i="13"/>
  <c r="AR21" i="13"/>
  <c r="AQ21" i="13"/>
  <c r="AP21" i="13"/>
  <c r="AO21" i="13"/>
  <c r="AN21" i="13"/>
  <c r="AM21" i="13"/>
  <c r="AL21" i="13"/>
  <c r="AK21" i="13"/>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AZ20" i="13"/>
  <c r="AY20" i="13"/>
  <c r="AX20" i="13"/>
  <c r="AW20" i="13"/>
  <c r="AV20" i="13"/>
  <c r="AU20" i="13"/>
  <c r="AT20" i="13"/>
  <c r="AS20" i="13"/>
  <c r="AR20" i="13"/>
  <c r="AQ20" i="13"/>
  <c r="AP20" i="13"/>
  <c r="AO20" i="13"/>
  <c r="AN20" i="13"/>
  <c r="AM20" i="13"/>
  <c r="AL20" i="13"/>
  <c r="AK20" i="13"/>
  <c r="AJ20" i="13"/>
  <c r="AI20" i="13"/>
  <c r="AH20" i="13"/>
  <c r="AG20" i="13"/>
  <c r="AF20" i="13"/>
  <c r="AE20" i="13"/>
  <c r="AD20" i="13"/>
  <c r="AC20" i="13"/>
  <c r="AB20" i="13"/>
  <c r="AA20" i="13"/>
  <c r="Z20" i="13"/>
  <c r="Y20" i="13"/>
  <c r="X20" i="13"/>
  <c r="W20" i="13"/>
  <c r="V20" i="13"/>
  <c r="U20" i="13"/>
  <c r="T20" i="13"/>
  <c r="S20" i="13"/>
  <c r="R20" i="13"/>
  <c r="Q20" i="13"/>
  <c r="P20" i="13"/>
  <c r="O20" i="13"/>
  <c r="N20" i="13"/>
  <c r="M20" i="13"/>
  <c r="L20" i="13"/>
  <c r="K20" i="13"/>
  <c r="J20" i="13"/>
  <c r="I20" i="13"/>
  <c r="AZ19" i="13"/>
  <c r="AY19" i="13"/>
  <c r="AX19" i="13"/>
  <c r="AW19" i="13"/>
  <c r="AV19" i="13"/>
  <c r="AU19" i="13"/>
  <c r="AT19" i="13"/>
  <c r="AS19" i="13"/>
  <c r="AR19" i="13"/>
  <c r="AQ19" i="13"/>
  <c r="AP19" i="13"/>
  <c r="AO19" i="13"/>
  <c r="AN19" i="13"/>
  <c r="AM19" i="13"/>
  <c r="AL19" i="13"/>
  <c r="AK19" i="13"/>
  <c r="AJ19" i="13"/>
  <c r="AI19" i="13"/>
  <c r="AH19"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AZ18" i="13"/>
  <c r="AY18" i="13"/>
  <c r="AX18" i="13"/>
  <c r="AW18" i="13"/>
  <c r="AV18" i="13"/>
  <c r="AU18" i="13"/>
  <c r="AT18" i="13"/>
  <c r="AS18" i="13"/>
  <c r="AR18" i="13"/>
  <c r="AQ18" i="13"/>
  <c r="AP18" i="13"/>
  <c r="AO18" i="13"/>
  <c r="AN18" i="13"/>
  <c r="AM18" i="13"/>
  <c r="AL18" i="13"/>
  <c r="AK18" i="13"/>
  <c r="AJ18" i="13"/>
  <c r="AI18" i="13"/>
  <c r="AH18"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AZ17" i="13"/>
  <c r="AY17" i="13"/>
  <c r="AX17" i="13"/>
  <c r="AW17" i="13"/>
  <c r="AV17" i="13"/>
  <c r="AU17" i="13"/>
  <c r="AT17" i="13"/>
  <c r="AS17" i="13"/>
  <c r="AR17" i="13"/>
  <c r="AQ17" i="13"/>
  <c r="AP17" i="13"/>
  <c r="AO17" i="13"/>
  <c r="AN17" i="13"/>
  <c r="AM17" i="13"/>
  <c r="AL17" i="13"/>
  <c r="AK17" i="13"/>
  <c r="AJ17" i="13"/>
  <c r="AI17" i="13"/>
  <c r="AH17"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AZ16" i="13"/>
  <c r="AY16" i="13"/>
  <c r="AX16" i="13"/>
  <c r="AW16" i="13"/>
  <c r="AV16" i="13"/>
  <c r="AU16" i="13"/>
  <c r="AT16" i="13"/>
  <c r="AS16" i="13"/>
  <c r="AR16" i="13"/>
  <c r="AQ16" i="13"/>
  <c r="AP16" i="13"/>
  <c r="AO16" i="13"/>
  <c r="AN16" i="13"/>
  <c r="AM16" i="13"/>
  <c r="AL16" i="13"/>
  <c r="AK16" i="13"/>
  <c r="AJ16" i="13"/>
  <c r="AI16" i="13"/>
  <c r="AH16"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AZ15" i="13"/>
  <c r="AY15" i="13"/>
  <c r="AX15" i="13"/>
  <c r="AW15" i="13"/>
  <c r="AV15" i="13"/>
  <c r="AU15" i="13"/>
  <c r="AT15" i="13"/>
  <c r="AS15" i="13"/>
  <c r="AR15" i="13"/>
  <c r="AQ15" i="13"/>
  <c r="AP15" i="13"/>
  <c r="AO15" i="13"/>
  <c r="AN15" i="13"/>
  <c r="AM15" i="13"/>
  <c r="AL15" i="13"/>
  <c r="AK15" i="13"/>
  <c r="AJ15" i="13"/>
  <c r="AI15" i="13"/>
  <c r="AH15" i="13"/>
  <c r="AG15" i="13"/>
  <c r="AF15" i="13"/>
  <c r="AE15" i="13"/>
  <c r="AD15" i="13"/>
  <c r="AC15" i="13"/>
  <c r="AB15" i="13"/>
  <c r="AA15" i="13"/>
  <c r="Z15" i="13"/>
  <c r="Y15" i="13"/>
  <c r="X15" i="13"/>
  <c r="W15" i="13"/>
  <c r="V15" i="13"/>
  <c r="U15" i="13"/>
  <c r="T15" i="13"/>
  <c r="S15" i="13"/>
  <c r="R15" i="13"/>
  <c r="Q15" i="13"/>
  <c r="P15" i="13"/>
  <c r="O15" i="13"/>
  <c r="N15" i="13"/>
  <c r="M15" i="13"/>
  <c r="L15" i="13"/>
  <c r="K15" i="13"/>
  <c r="J15" i="13"/>
  <c r="I15" i="13"/>
  <c r="AZ14" i="13"/>
  <c r="AY14" i="13"/>
  <c r="AX14" i="13"/>
  <c r="AW14" i="13"/>
  <c r="AV14" i="13"/>
  <c r="AU14" i="13"/>
  <c r="AT14" i="13"/>
  <c r="AS14" i="13"/>
  <c r="AR14" i="13"/>
  <c r="AQ14" i="13"/>
  <c r="AP14" i="13"/>
  <c r="AO14" i="13"/>
  <c r="AN14" i="13"/>
  <c r="AM14" i="13"/>
  <c r="AL14" i="13"/>
  <c r="AK14" i="13"/>
  <c r="AJ14" i="13"/>
  <c r="AI14" i="13"/>
  <c r="AH14" i="13"/>
  <c r="AG14" i="13"/>
  <c r="AF14" i="13"/>
  <c r="AE14" i="13"/>
  <c r="AD14" i="13"/>
  <c r="AC14" i="13"/>
  <c r="AB14" i="13"/>
  <c r="AA14" i="13"/>
  <c r="Z14" i="13"/>
  <c r="Y14" i="13"/>
  <c r="X14" i="13"/>
  <c r="W14" i="13"/>
  <c r="V14" i="13"/>
  <c r="U14" i="13"/>
  <c r="T14" i="13"/>
  <c r="S14" i="13"/>
  <c r="R14" i="13"/>
  <c r="Q14" i="13"/>
  <c r="P14" i="13"/>
  <c r="O14" i="13"/>
  <c r="N14" i="13"/>
  <c r="M14" i="13"/>
  <c r="L14" i="13"/>
  <c r="K14" i="13"/>
  <c r="J14" i="13"/>
  <c r="I14" i="13"/>
  <c r="AZ13" i="13"/>
  <c r="AY13" i="13"/>
  <c r="AX13" i="13"/>
  <c r="AW13" i="13"/>
  <c r="AV13" i="13"/>
  <c r="AU13" i="13"/>
  <c r="AT13" i="13"/>
  <c r="AS13" i="13"/>
  <c r="AR13" i="13"/>
  <c r="AQ13" i="13"/>
  <c r="AP13" i="13"/>
  <c r="AO13" i="13"/>
  <c r="AN13" i="13"/>
  <c r="AM13" i="13"/>
  <c r="AL13" i="13"/>
  <c r="AK13" i="13"/>
  <c r="AJ13" i="13"/>
  <c r="AI13" i="13"/>
  <c r="AH13" i="13"/>
  <c r="AG13" i="13"/>
  <c r="AF13" i="13"/>
  <c r="AE13" i="13"/>
  <c r="AD13" i="13"/>
  <c r="AC13" i="13"/>
  <c r="AB13" i="13"/>
  <c r="AA13" i="13"/>
  <c r="Z13" i="13"/>
  <c r="Y13" i="13"/>
  <c r="X13" i="13"/>
  <c r="W13" i="13"/>
  <c r="V13" i="13"/>
  <c r="U13" i="13"/>
  <c r="T13" i="13"/>
  <c r="S13" i="13"/>
  <c r="R13" i="13"/>
  <c r="Q13" i="13"/>
  <c r="P13" i="13"/>
  <c r="O13" i="13"/>
  <c r="N13" i="13"/>
  <c r="M13" i="13"/>
  <c r="L13" i="13"/>
  <c r="K13" i="13"/>
  <c r="J13" i="13"/>
  <c r="I13" i="13"/>
  <c r="AZ12" i="13"/>
  <c r="AY12" i="13"/>
  <c r="AX12" i="13"/>
  <c r="AW12" i="13"/>
  <c r="AV12" i="13"/>
  <c r="AU12" i="13"/>
  <c r="AT12" i="13"/>
  <c r="AS12" i="13"/>
  <c r="AR12" i="13"/>
  <c r="AQ12" i="13"/>
  <c r="AP12" i="13"/>
  <c r="AO12" i="13"/>
  <c r="AN12" i="13"/>
  <c r="AM12" i="13"/>
  <c r="AL12" i="13"/>
  <c r="AK12"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AZ11" i="13"/>
  <c r="AY11" i="13"/>
  <c r="AX11" i="13"/>
  <c r="AW11" i="13"/>
  <c r="AV11" i="13"/>
  <c r="AU11" i="13"/>
  <c r="AT11" i="13"/>
  <c r="AS11" i="13"/>
  <c r="AR11" i="13"/>
  <c r="AQ11" i="13"/>
  <c r="AP11" i="13"/>
  <c r="AO11" i="13"/>
  <c r="AN11" i="13"/>
  <c r="AM11" i="13"/>
  <c r="AL11" i="13"/>
  <c r="AK11" i="13"/>
  <c r="AJ11" i="13"/>
  <c r="AI11" i="13"/>
  <c r="AH11" i="13"/>
  <c r="AG11" i="13"/>
  <c r="AF11" i="13"/>
  <c r="AE11" i="13"/>
  <c r="AD11" i="13"/>
  <c r="AC11" i="13"/>
  <c r="AB11" i="13"/>
  <c r="AA11" i="13"/>
  <c r="Z11" i="13"/>
  <c r="Y11" i="13"/>
  <c r="X11" i="13"/>
  <c r="W11" i="13"/>
  <c r="V11" i="13"/>
  <c r="U11" i="13"/>
  <c r="T11" i="13"/>
  <c r="S11" i="13"/>
  <c r="R11" i="13"/>
  <c r="Q11" i="13"/>
  <c r="P11" i="13"/>
  <c r="O11" i="13"/>
  <c r="N11" i="13"/>
  <c r="M11" i="13"/>
  <c r="L11" i="13"/>
  <c r="K11" i="13"/>
  <c r="J11" i="13"/>
  <c r="I11" i="13"/>
  <c r="AZ10" i="13"/>
  <c r="AY10" i="13"/>
  <c r="AX10" i="13"/>
  <c r="AW10" i="13"/>
  <c r="AV10" i="13"/>
  <c r="AU10" i="13"/>
  <c r="AT10" i="13"/>
  <c r="AS10" i="13"/>
  <c r="AR10" i="13"/>
  <c r="AQ10" i="13"/>
  <c r="AP10" i="13"/>
  <c r="AO10" i="13"/>
  <c r="AN10" i="13"/>
  <c r="AM10" i="13"/>
  <c r="AL10" i="13"/>
  <c r="AK10" i="13"/>
  <c r="AJ10" i="13"/>
  <c r="AI10" i="13"/>
  <c r="AH10" i="13"/>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AZ9" i="13"/>
  <c r="AY9" i="13"/>
  <c r="AX9" i="13"/>
  <c r="AW9" i="13"/>
  <c r="AV9" i="13"/>
  <c r="AU9" i="13"/>
  <c r="AT9" i="13"/>
  <c r="AS9" i="13"/>
  <c r="AR9" i="13"/>
  <c r="AQ9" i="13"/>
  <c r="AP9" i="13"/>
  <c r="AO9" i="13"/>
  <c r="AN9" i="13"/>
  <c r="AM9" i="13"/>
  <c r="AL9" i="13"/>
  <c r="AK9" i="13"/>
  <c r="AJ9" i="13"/>
  <c r="AI9" i="13"/>
  <c r="AH9" i="13"/>
  <c r="AG9" i="13"/>
  <c r="AF9" i="13"/>
  <c r="AE9" i="13"/>
  <c r="AD9" i="13"/>
  <c r="AC9" i="13"/>
  <c r="AB9" i="13"/>
  <c r="AA9" i="13"/>
  <c r="Z9" i="13"/>
  <c r="Y9" i="13"/>
  <c r="X9" i="13"/>
  <c r="W9" i="13"/>
  <c r="V9" i="13"/>
  <c r="U9" i="13"/>
  <c r="T9" i="13"/>
  <c r="S9" i="13"/>
  <c r="R9" i="13"/>
  <c r="Q9" i="13"/>
  <c r="P9" i="13"/>
  <c r="O9" i="13"/>
  <c r="N9" i="13"/>
  <c r="M9" i="13"/>
  <c r="L9" i="13"/>
  <c r="K9" i="13"/>
  <c r="J9" i="13"/>
  <c r="I9" i="13"/>
  <c r="AZ8" i="13"/>
  <c r="AY8" i="13"/>
  <c r="AX8" i="13"/>
  <c r="AW8" i="13"/>
  <c r="AV8" i="13"/>
  <c r="AU8" i="13"/>
  <c r="AT8" i="13"/>
  <c r="AS8" i="13"/>
  <c r="AR8" i="13"/>
  <c r="AQ8" i="13"/>
  <c r="AP8" i="13"/>
  <c r="AO8" i="13"/>
  <c r="AN8" i="13"/>
  <c r="AM8" i="13"/>
  <c r="AL8" i="13"/>
  <c r="AK8" i="13"/>
  <c r="AJ8" i="13"/>
  <c r="AI8" i="13"/>
  <c r="AH8" i="13"/>
  <c r="AG8" i="13"/>
  <c r="AF8" i="13"/>
  <c r="AE8" i="13"/>
  <c r="AD8" i="13"/>
  <c r="AC8" i="13"/>
  <c r="AB8" i="13"/>
  <c r="AA8" i="13"/>
  <c r="Z8" i="13"/>
  <c r="Y8" i="13"/>
  <c r="X8" i="13"/>
  <c r="W8" i="13"/>
  <c r="V8" i="13"/>
  <c r="U8" i="13"/>
  <c r="T8" i="13"/>
  <c r="S8" i="13"/>
  <c r="R8" i="13"/>
  <c r="Q8" i="13"/>
  <c r="P8" i="13"/>
  <c r="O8" i="13"/>
  <c r="N8" i="13"/>
  <c r="M8" i="13"/>
  <c r="L8" i="13"/>
  <c r="K8" i="13"/>
  <c r="J8" i="13"/>
  <c r="I8" i="13"/>
  <c r="AZ7" i="13"/>
  <c r="AY7" i="13"/>
  <c r="AX7" i="13"/>
  <c r="AW7" i="13"/>
  <c r="AV7" i="13"/>
  <c r="AU7" i="13"/>
  <c r="AT7" i="13"/>
  <c r="AS7" i="13"/>
  <c r="AR7" i="13"/>
  <c r="AQ7" i="13"/>
  <c r="AP7" i="13"/>
  <c r="AO7" i="13"/>
  <c r="AN7" i="13"/>
  <c r="AM7" i="13"/>
  <c r="AL7" i="13"/>
  <c r="AK7" i="13"/>
  <c r="AJ7" i="13"/>
  <c r="AI7" i="13"/>
  <c r="AH7" i="13"/>
  <c r="AG7" i="13"/>
  <c r="AF7" i="13"/>
  <c r="AE7" i="13"/>
  <c r="AD7" i="13"/>
  <c r="AC7" i="13"/>
  <c r="AB7" i="13"/>
  <c r="AA7" i="13"/>
  <c r="Z7" i="13"/>
  <c r="Y7" i="13"/>
  <c r="X7" i="13"/>
  <c r="W7" i="13"/>
  <c r="V7" i="13"/>
  <c r="U7" i="13"/>
  <c r="T7" i="13"/>
  <c r="S7" i="13"/>
  <c r="R7" i="13"/>
  <c r="Q7" i="13"/>
  <c r="P7" i="13"/>
  <c r="O7" i="13"/>
  <c r="N7" i="13"/>
  <c r="M7" i="13"/>
  <c r="L7" i="13"/>
  <c r="K7" i="13"/>
  <c r="J7" i="13"/>
  <c r="I7" i="13"/>
  <c r="AZ6" i="13"/>
  <c r="AY6" i="13"/>
  <c r="AX6" i="13"/>
  <c r="AW6" i="13"/>
  <c r="AV6" i="13"/>
  <c r="AU6" i="13"/>
  <c r="AT6" i="13"/>
  <c r="AS6" i="13"/>
  <c r="AR6" i="13"/>
  <c r="AQ6" i="13"/>
  <c r="AP6" i="13"/>
  <c r="AO6" i="13"/>
  <c r="AN6" i="13"/>
  <c r="AM6" i="13"/>
  <c r="AL6" i="13"/>
  <c r="AK6" i="13"/>
  <c r="AJ6" i="13"/>
  <c r="AI6" i="13"/>
  <c r="AH6" i="13"/>
  <c r="AG6" i="13"/>
  <c r="AF6" i="13"/>
  <c r="AE6" i="13"/>
  <c r="AD6" i="13"/>
  <c r="AC6" i="13"/>
  <c r="AB6" i="13"/>
  <c r="AA6" i="13"/>
  <c r="Z6" i="13"/>
  <c r="Y6" i="13"/>
  <c r="X6" i="13"/>
  <c r="W6" i="13"/>
  <c r="V6" i="13"/>
  <c r="U6" i="13"/>
  <c r="T6" i="13"/>
  <c r="S6" i="13"/>
  <c r="R6" i="13"/>
  <c r="Q6" i="13"/>
  <c r="P6" i="13"/>
  <c r="O6" i="13"/>
  <c r="N6" i="13"/>
  <c r="M6" i="13"/>
  <c r="L6" i="13"/>
  <c r="K6" i="13"/>
  <c r="J6" i="13"/>
  <c r="I6" i="13"/>
  <c r="H12" i="13"/>
  <c r="H13" i="13"/>
  <c r="H14" i="13"/>
  <c r="H15" i="13"/>
  <c r="H16" i="13"/>
  <c r="H17" i="13"/>
  <c r="H18" i="13"/>
  <c r="H19" i="13"/>
  <c r="H20" i="13"/>
  <c r="H21" i="13"/>
  <c r="H22" i="13"/>
  <c r="H23" i="13"/>
  <c r="H24" i="13"/>
  <c r="H25" i="13"/>
  <c r="H26" i="13"/>
  <c r="H27" i="13"/>
  <c r="H28" i="13"/>
  <c r="H29" i="13"/>
  <c r="H30" i="13"/>
  <c r="H31" i="13"/>
  <c r="H32" i="13"/>
  <c r="H8" i="13"/>
  <c r="H9" i="13"/>
  <c r="H10" i="13"/>
  <c r="H11" i="13"/>
  <c r="BH7" i="13" l="1"/>
  <c r="BA7" i="13"/>
  <c r="BH6" i="13"/>
  <c r="BA6" i="13"/>
  <c r="H7" i="13"/>
  <c r="H6" i="13"/>
  <c r="E32" i="13"/>
  <c r="D32" i="13"/>
  <c r="C32" i="13"/>
  <c r="B32" i="13"/>
  <c r="A32" i="13"/>
  <c r="BD32" i="13" s="1"/>
  <c r="E31" i="13"/>
  <c r="D31" i="13"/>
  <c r="C31" i="13"/>
  <c r="B31" i="13"/>
  <c r="A31" i="13"/>
  <c r="BB31" i="13" s="1"/>
  <c r="E30" i="13"/>
  <c r="D30" i="13"/>
  <c r="C30" i="13"/>
  <c r="B30" i="13"/>
  <c r="A30" i="13"/>
  <c r="BB30" i="13" s="1"/>
  <c r="E29" i="13"/>
  <c r="D29" i="13"/>
  <c r="C29" i="13"/>
  <c r="B29" i="13"/>
  <c r="A29" i="13"/>
  <c r="BD29" i="13" s="1"/>
  <c r="E28" i="13"/>
  <c r="D28" i="13"/>
  <c r="C28" i="13"/>
  <c r="B28" i="13"/>
  <c r="A28" i="13"/>
  <c r="BE28" i="13" s="1"/>
  <c r="E27" i="13"/>
  <c r="D27" i="13"/>
  <c r="C27" i="13"/>
  <c r="B27" i="13"/>
  <c r="A27" i="13"/>
  <c r="BB27" i="13" s="1"/>
  <c r="E26" i="13"/>
  <c r="D26" i="13"/>
  <c r="C26" i="13"/>
  <c r="B26" i="13"/>
  <c r="A26" i="13"/>
  <c r="E25" i="13"/>
  <c r="D25" i="13"/>
  <c r="C25" i="13"/>
  <c r="B25" i="13"/>
  <c r="A25" i="13"/>
  <c r="BD25" i="13" s="1"/>
  <c r="E24" i="13"/>
  <c r="D24" i="13"/>
  <c r="C24" i="13"/>
  <c r="B24" i="13"/>
  <c r="A24" i="13"/>
  <c r="BG24" i="13" s="1"/>
  <c r="E23" i="13"/>
  <c r="D23" i="13"/>
  <c r="C23" i="13"/>
  <c r="B23" i="13"/>
  <c r="A23" i="13"/>
  <c r="BD23" i="13" s="1"/>
  <c r="E22" i="13"/>
  <c r="D22" i="13"/>
  <c r="C22" i="13"/>
  <c r="B22" i="13"/>
  <c r="A22" i="13"/>
  <c r="E21" i="13"/>
  <c r="D21" i="13"/>
  <c r="C21" i="13"/>
  <c r="B21" i="13"/>
  <c r="A21" i="13"/>
  <c r="BD21" i="13" s="1"/>
  <c r="E20" i="13"/>
  <c r="D20" i="13"/>
  <c r="C20" i="13"/>
  <c r="B20" i="13"/>
  <c r="A20" i="13"/>
  <c r="BG20" i="13" s="1"/>
  <c r="E19" i="13"/>
  <c r="D19" i="13"/>
  <c r="C19" i="13"/>
  <c r="B19" i="13"/>
  <c r="A19" i="13"/>
  <c r="BB19" i="13" s="1"/>
  <c r="E18" i="13"/>
  <c r="D18" i="13"/>
  <c r="C18" i="13"/>
  <c r="B18" i="13"/>
  <c r="A18" i="13"/>
  <c r="BB18" i="13" s="1"/>
  <c r="E17" i="13"/>
  <c r="D17" i="13"/>
  <c r="C17" i="13"/>
  <c r="B17" i="13"/>
  <c r="A17" i="13"/>
  <c r="BD17" i="13" s="1"/>
  <c r="E16" i="13"/>
  <c r="D16" i="13"/>
  <c r="C16" i="13"/>
  <c r="B16" i="13"/>
  <c r="A16" i="13"/>
  <c r="BD16" i="13" s="1"/>
  <c r="E15" i="13"/>
  <c r="D15" i="13"/>
  <c r="C15" i="13"/>
  <c r="B15" i="13"/>
  <c r="A15" i="13"/>
  <c r="BB15" i="13" s="1"/>
  <c r="E14" i="13"/>
  <c r="D14" i="13"/>
  <c r="C14" i="13"/>
  <c r="B14" i="13"/>
  <c r="A14" i="13"/>
  <c r="BB14" i="13" s="1"/>
  <c r="E13" i="13"/>
  <c r="D13" i="13"/>
  <c r="C13" i="13"/>
  <c r="B13" i="13"/>
  <c r="A13" i="13"/>
  <c r="BD13" i="13" s="1"/>
  <c r="E12" i="13"/>
  <c r="D12" i="13"/>
  <c r="C12" i="13"/>
  <c r="B12" i="13"/>
  <c r="A12" i="13"/>
  <c r="BC12" i="13" s="1"/>
  <c r="E11" i="13"/>
  <c r="D11" i="13"/>
  <c r="C11" i="13"/>
  <c r="B11" i="13"/>
  <c r="A11" i="13"/>
  <c r="BB11" i="13" s="1"/>
  <c r="E10" i="13"/>
  <c r="D10" i="13"/>
  <c r="C10" i="13"/>
  <c r="B10" i="13"/>
  <c r="A10" i="13"/>
  <c r="E9" i="13"/>
  <c r="D9" i="13"/>
  <c r="C9" i="13"/>
  <c r="B9" i="13"/>
  <c r="A9" i="13"/>
  <c r="BD9" i="13" s="1"/>
  <c r="E8" i="13"/>
  <c r="D8" i="13"/>
  <c r="C8" i="13"/>
  <c r="B8" i="13"/>
  <c r="A8" i="13"/>
  <c r="BC8" i="13" s="1"/>
  <c r="E7" i="13"/>
  <c r="D7" i="13"/>
  <c r="C7" i="13"/>
  <c r="B7" i="13"/>
  <c r="A7" i="13"/>
  <c r="BE7" i="13" s="1"/>
  <c r="E6" i="13"/>
  <c r="D6" i="13"/>
  <c r="C6" i="13"/>
  <c r="B6" i="13"/>
  <c r="A6" i="13"/>
  <c r="BC32" i="13" l="1"/>
  <c r="BE29" i="13"/>
  <c r="BD28" i="13"/>
  <c r="BF25" i="13"/>
  <c r="BE24" i="13"/>
  <c r="BB23" i="13"/>
  <c r="BD20" i="13"/>
  <c r="BF17" i="13"/>
  <c r="BC16" i="13"/>
  <c r="BB13" i="13"/>
  <c r="BF11" i="13"/>
  <c r="BG8" i="13"/>
  <c r="BG32" i="13"/>
  <c r="BF31" i="13"/>
  <c r="BB29" i="13"/>
  <c r="BC28" i="13"/>
  <c r="BE25" i="13"/>
  <c r="BD24" i="13"/>
  <c r="BF21" i="13"/>
  <c r="BC20" i="13"/>
  <c r="BB17" i="13"/>
  <c r="BF15" i="13"/>
  <c r="BG12" i="13"/>
  <c r="BD8" i="13"/>
  <c r="BE32" i="13"/>
  <c r="BG28" i="13"/>
  <c r="BF27" i="13"/>
  <c r="BB25" i="13"/>
  <c r="BC24" i="13"/>
  <c r="BB21" i="13"/>
  <c r="BF19" i="13"/>
  <c r="BG16" i="13"/>
  <c r="BD12" i="13"/>
  <c r="BF9" i="13"/>
  <c r="BF29" i="13"/>
  <c r="BF23" i="13"/>
  <c r="BF13" i="13"/>
  <c r="BB9" i="13"/>
  <c r="BN6" i="13"/>
  <c r="BM6" i="13"/>
  <c r="BL6" i="13"/>
  <c r="BK6" i="13"/>
  <c r="BJ6" i="13"/>
  <c r="BI6" i="13"/>
  <c r="BN10" i="13"/>
  <c r="BM10" i="13"/>
  <c r="BL10" i="13"/>
  <c r="BK10" i="13"/>
  <c r="BJ10" i="13"/>
  <c r="BI10" i="13"/>
  <c r="BN22" i="13"/>
  <c r="BM22" i="13"/>
  <c r="BL22" i="13"/>
  <c r="BK22" i="13"/>
  <c r="BJ22" i="13"/>
  <c r="BI22" i="13"/>
  <c r="BN26" i="13"/>
  <c r="BM26" i="13"/>
  <c r="BL26" i="13"/>
  <c r="BK26" i="13"/>
  <c r="BJ26" i="13"/>
  <c r="BI26" i="13"/>
  <c r="BD26" i="13"/>
  <c r="BD14" i="13"/>
  <c r="BD10" i="13"/>
  <c r="BC6" i="13"/>
  <c r="BN7" i="13"/>
  <c r="BM7" i="13"/>
  <c r="BL7" i="13"/>
  <c r="BK7" i="13"/>
  <c r="BJ7" i="13"/>
  <c r="BI7" i="13"/>
  <c r="BN11" i="13"/>
  <c r="BM11" i="13"/>
  <c r="BL11" i="13"/>
  <c r="BK11" i="13"/>
  <c r="BJ11" i="13"/>
  <c r="BI11" i="13"/>
  <c r="BN15" i="13"/>
  <c r="BM15" i="13"/>
  <c r="BL15" i="13"/>
  <c r="BK15" i="13"/>
  <c r="BJ15" i="13"/>
  <c r="BI15" i="13"/>
  <c r="BN19" i="13"/>
  <c r="BM19" i="13"/>
  <c r="BL19" i="13"/>
  <c r="BK19" i="13"/>
  <c r="BJ19" i="13"/>
  <c r="BI19" i="13"/>
  <c r="BN27" i="13"/>
  <c r="BM27" i="13"/>
  <c r="BL27" i="13"/>
  <c r="BK27" i="13"/>
  <c r="BJ27" i="13"/>
  <c r="BI27" i="13"/>
  <c r="BN31" i="13"/>
  <c r="BM31" i="13"/>
  <c r="BL31" i="13"/>
  <c r="BK31" i="13"/>
  <c r="BJ31" i="13"/>
  <c r="BI31" i="13"/>
  <c r="BE31" i="13"/>
  <c r="BG30" i="13"/>
  <c r="BC30" i="13"/>
  <c r="BE27" i="13"/>
  <c r="BG26" i="13"/>
  <c r="BC26" i="13"/>
  <c r="BE23" i="13"/>
  <c r="BG22" i="13"/>
  <c r="BC22" i="13"/>
  <c r="BE21" i="13"/>
  <c r="BE19" i="13"/>
  <c r="BG18" i="13"/>
  <c r="BC18" i="13"/>
  <c r="BE17" i="13"/>
  <c r="BE15" i="13"/>
  <c r="BG14" i="13"/>
  <c r="BC14" i="13"/>
  <c r="BE13" i="13"/>
  <c r="BE11" i="13"/>
  <c r="BG10" i="13"/>
  <c r="BC10" i="13"/>
  <c r="BE9" i="13"/>
  <c r="BD7" i="13"/>
  <c r="BF6" i="13"/>
  <c r="BB6" i="13"/>
  <c r="BN8" i="13"/>
  <c r="BM8" i="13"/>
  <c r="BL8" i="13"/>
  <c r="BK8" i="13"/>
  <c r="BJ8" i="13"/>
  <c r="BI8" i="13"/>
  <c r="BN12" i="13"/>
  <c r="BM12" i="13"/>
  <c r="BL12" i="13"/>
  <c r="BK12" i="13"/>
  <c r="BJ12" i="13"/>
  <c r="BI12" i="13"/>
  <c r="BN16" i="13"/>
  <c r="BM16" i="13"/>
  <c r="BL16" i="13"/>
  <c r="BK16" i="13"/>
  <c r="BJ16" i="13"/>
  <c r="BI16" i="13"/>
  <c r="BN20" i="13"/>
  <c r="BM20" i="13"/>
  <c r="BL20" i="13"/>
  <c r="BK20" i="13"/>
  <c r="BJ20" i="13"/>
  <c r="BI20" i="13"/>
  <c r="BN24" i="13"/>
  <c r="BM24" i="13"/>
  <c r="BL24" i="13"/>
  <c r="BK24" i="13"/>
  <c r="BJ24" i="13"/>
  <c r="BI24" i="13"/>
  <c r="BN28" i="13"/>
  <c r="BM28" i="13"/>
  <c r="BL28" i="13"/>
  <c r="BK28" i="13"/>
  <c r="BJ28" i="13"/>
  <c r="BI28" i="13"/>
  <c r="BN32" i="13"/>
  <c r="BM32" i="13"/>
  <c r="BL32" i="13"/>
  <c r="BK32" i="13"/>
  <c r="BJ32" i="13"/>
  <c r="BI32" i="13"/>
  <c r="BF32" i="13"/>
  <c r="BB32" i="13"/>
  <c r="BD31" i="13"/>
  <c r="BF30" i="13"/>
  <c r="BF28" i="13"/>
  <c r="BB28" i="13"/>
  <c r="BD27" i="13"/>
  <c r="BF26" i="13"/>
  <c r="BB26" i="13"/>
  <c r="BF24" i="13"/>
  <c r="BB24" i="13"/>
  <c r="BF22" i="13"/>
  <c r="BB22" i="13"/>
  <c r="BF20" i="13"/>
  <c r="BB20" i="13"/>
  <c r="BD19" i="13"/>
  <c r="BF18" i="13"/>
  <c r="BF16" i="13"/>
  <c r="BB16" i="13"/>
  <c r="BD15" i="13"/>
  <c r="BF14" i="13"/>
  <c r="BF12" i="13"/>
  <c r="BB12" i="13"/>
  <c r="BD11" i="13"/>
  <c r="BF10" i="13"/>
  <c r="BB10" i="13"/>
  <c r="BF8" i="13"/>
  <c r="BB8" i="13"/>
  <c r="BC7" i="13"/>
  <c r="BE6" i="13"/>
  <c r="BN14" i="13"/>
  <c r="BM14" i="13"/>
  <c r="BL14" i="13"/>
  <c r="BK14" i="13"/>
  <c r="BJ14" i="13"/>
  <c r="BI14" i="13"/>
  <c r="BN18" i="13"/>
  <c r="BM18" i="13"/>
  <c r="BL18" i="13"/>
  <c r="BK18" i="13"/>
  <c r="BJ18" i="13"/>
  <c r="BI18" i="13"/>
  <c r="BN30" i="13"/>
  <c r="BM30" i="13"/>
  <c r="BL30" i="13"/>
  <c r="BK30" i="13"/>
  <c r="BJ30" i="13"/>
  <c r="BI30" i="13"/>
  <c r="BD30" i="13"/>
  <c r="BD22" i="13"/>
  <c r="BD18" i="13"/>
  <c r="BG6" i="13"/>
  <c r="BN23" i="13"/>
  <c r="BM23" i="13"/>
  <c r="BL23" i="13"/>
  <c r="BK23" i="13"/>
  <c r="BJ23" i="13"/>
  <c r="BI23" i="13"/>
  <c r="BL9" i="13"/>
  <c r="BM9" i="13"/>
  <c r="BI9" i="13"/>
  <c r="BN9" i="13"/>
  <c r="BJ9" i="13"/>
  <c r="BK9" i="13"/>
  <c r="BK13" i="13"/>
  <c r="BJ13" i="13"/>
  <c r="BL13" i="13"/>
  <c r="BM13" i="13"/>
  <c r="BI13" i="13"/>
  <c r="BN13" i="13"/>
  <c r="BN17" i="13"/>
  <c r="BJ17" i="13"/>
  <c r="BI17" i="13"/>
  <c r="BK17" i="13"/>
  <c r="BL17" i="13"/>
  <c r="BM17" i="13"/>
  <c r="BM21" i="13"/>
  <c r="BL21" i="13"/>
  <c r="BN21" i="13"/>
  <c r="BJ21" i="13"/>
  <c r="BI21" i="13"/>
  <c r="BK21" i="13"/>
  <c r="BL25" i="13"/>
  <c r="BM25" i="13"/>
  <c r="BN25" i="13"/>
  <c r="BJ25" i="13"/>
  <c r="BK25" i="13"/>
  <c r="BI25" i="13"/>
  <c r="BK29" i="13"/>
  <c r="BN29" i="13"/>
  <c r="BL29" i="13"/>
  <c r="BI29" i="13"/>
  <c r="BM29" i="13"/>
  <c r="BJ29" i="13"/>
  <c r="BG31" i="13"/>
  <c r="BC31" i="13"/>
  <c r="BE30" i="13"/>
  <c r="BG29" i="13"/>
  <c r="BC29" i="13"/>
  <c r="BG27" i="13"/>
  <c r="BC27" i="13"/>
  <c r="BE26" i="13"/>
  <c r="BG25" i="13"/>
  <c r="BC25" i="13"/>
  <c r="BG23" i="13"/>
  <c r="BC23" i="13"/>
  <c r="BE22" i="13"/>
  <c r="BG21" i="13"/>
  <c r="BC21" i="13"/>
  <c r="BE20" i="13"/>
  <c r="BG19" i="13"/>
  <c r="BC19" i="13"/>
  <c r="BE18" i="13"/>
  <c r="BG17" i="13"/>
  <c r="BC17" i="13"/>
  <c r="BE16" i="13"/>
  <c r="BG15" i="13"/>
  <c r="BC15" i="13"/>
  <c r="BE14" i="13"/>
  <c r="BG13" i="13"/>
  <c r="BC13" i="13"/>
  <c r="BE12" i="13"/>
  <c r="BG11" i="13"/>
  <c r="BC11" i="13"/>
  <c r="BE10" i="13"/>
  <c r="BG9" i="13"/>
  <c r="BC9" i="13"/>
  <c r="BE8" i="13"/>
  <c r="BG7" i="13"/>
  <c r="BB7" i="13"/>
  <c r="BD6" i="13"/>
  <c r="BF7" i="13"/>
  <c r="AZ5" i="13" l="1"/>
  <c r="AY5" i="13"/>
  <c r="AX5" i="13"/>
  <c r="AW5" i="13"/>
  <c r="AV5" i="13"/>
  <c r="AU5" i="13"/>
  <c r="AT5" i="13"/>
  <c r="AS5" i="13"/>
  <c r="AR5" i="13"/>
  <c r="AQ5" i="13"/>
  <c r="AP5" i="13"/>
  <c r="AO5" i="13"/>
  <c r="AN5" i="13"/>
  <c r="AM5" i="13"/>
  <c r="AL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I5" i="13"/>
  <c r="H5" i="13"/>
  <c r="AZ4" i="13"/>
  <c r="J4" i="13"/>
  <c r="AY4" i="13"/>
  <c r="AX4" i="13"/>
  <c r="AW4" i="13"/>
  <c r="AV4" i="13"/>
  <c r="AU4" i="13"/>
  <c r="AT4" i="13"/>
  <c r="AS4" i="13"/>
  <c r="AR4" i="13"/>
  <c r="AQ4" i="13"/>
  <c r="AP4" i="13"/>
  <c r="AO4" i="13"/>
  <c r="AN4" i="13"/>
  <c r="AM4" i="13"/>
  <c r="AL4" i="13"/>
  <c r="AK4" i="13"/>
  <c r="AJ4" i="13"/>
  <c r="AI4" i="13"/>
  <c r="AH4" i="13"/>
  <c r="AG4" i="13"/>
  <c r="AF4" i="13"/>
  <c r="AE4" i="13"/>
  <c r="AD4" i="13"/>
  <c r="AC4" i="13"/>
  <c r="AB4" i="13"/>
  <c r="AA4" i="13"/>
  <c r="Z4" i="13"/>
  <c r="Y4" i="13"/>
  <c r="X4" i="13"/>
  <c r="W4" i="13"/>
  <c r="V4" i="13"/>
  <c r="U4" i="13"/>
  <c r="T4" i="13"/>
  <c r="S4" i="13"/>
  <c r="R4" i="13"/>
  <c r="Q4" i="13"/>
  <c r="P4" i="13"/>
  <c r="O4" i="13"/>
  <c r="N4" i="13"/>
  <c r="M4" i="13"/>
  <c r="L4" i="13"/>
  <c r="K4" i="13"/>
  <c r="I4" i="13"/>
  <c r="H4" i="13"/>
  <c r="D5" i="13"/>
  <c r="C5" i="13"/>
  <c r="B5" i="13"/>
  <c r="D4" i="13"/>
  <c r="C4" i="13"/>
  <c r="B4" i="13"/>
  <c r="A5" i="13"/>
  <c r="A4" i="13"/>
  <c r="BF5" i="12"/>
  <c r="E5" i="13" s="1"/>
  <c r="BF4" i="12"/>
  <c r="E4" i="13" s="1"/>
  <c r="BM5" i="13" l="1"/>
  <c r="BC5" i="13"/>
  <c r="BB5" i="13"/>
  <c r="BL5" i="13"/>
  <c r="BK5" i="13"/>
  <c r="BI5" i="13"/>
  <c r="BG5" i="13"/>
  <c r="BF5" i="13"/>
  <c r="BE5" i="13"/>
  <c r="BD5" i="13"/>
  <c r="BE4" i="13"/>
  <c r="BM4" i="13"/>
  <c r="BC4" i="13"/>
  <c r="BL4" i="13"/>
  <c r="BB4" i="13"/>
  <c r="BK4" i="13"/>
  <c r="BG4" i="13"/>
  <c r="BI4" i="13"/>
  <c r="BF4" i="13"/>
  <c r="BD4" i="13"/>
  <c r="D3" i="2"/>
  <c r="E3" i="2" s="1"/>
  <c r="F3" i="2" s="1"/>
  <c r="G3" i="2" s="1"/>
  <c r="H3" i="2" s="1"/>
  <c r="I3" i="2" s="1"/>
  <c r="J3" i="2" s="1"/>
  <c r="K3" i="2" s="1"/>
  <c r="L3" i="2" s="1"/>
  <c r="M3" i="2" s="1"/>
  <c r="N3" i="2" s="1"/>
  <c r="O3" i="2" s="1"/>
  <c r="P3" i="2" s="1"/>
  <c r="Q3" i="2" s="1"/>
  <c r="R5" i="2" l="1"/>
  <c r="R10" i="2" l="1"/>
  <c r="R9" i="2"/>
  <c r="R8" i="2"/>
  <c r="R7" i="2"/>
  <c r="R6" i="2"/>
  <c r="BI39" i="13" l="1"/>
  <c r="BI40" i="13" s="1"/>
  <c r="BI37" i="13"/>
  <c r="BI36" i="13"/>
  <c r="B3" i="9" s="1"/>
  <c r="BI38" i="13"/>
  <c r="BI2" i="13" s="1"/>
  <c r="R18" i="2"/>
  <c r="D3" i="9" l="1"/>
  <c r="C3" i="9"/>
  <c r="BI41" i="13"/>
  <c r="F3" i="9" s="1"/>
  <c r="BJ36" i="13"/>
  <c r="B4" i="9" s="1"/>
  <c r="BJ38" i="13"/>
  <c r="BJ2" i="13" s="1"/>
  <c r="BJ39" i="13"/>
  <c r="BJ37" i="13"/>
  <c r="BK36" i="13"/>
  <c r="B5" i="9" s="1"/>
  <c r="BK39" i="13"/>
  <c r="BK38" i="13"/>
  <c r="BK2" i="13" s="1"/>
  <c r="BK37" i="13"/>
  <c r="BN38" i="13"/>
  <c r="BN2" i="13" s="1"/>
  <c r="BN39" i="13"/>
  <c r="BN37" i="13"/>
  <c r="BN36" i="13"/>
  <c r="B8" i="9" s="1"/>
  <c r="BL38" i="13"/>
  <c r="BL2" i="13" s="1"/>
  <c r="BL36" i="13"/>
  <c r="B6" i="9" s="1"/>
  <c r="BL39" i="13"/>
  <c r="BL37" i="13"/>
  <c r="BM38" i="13"/>
  <c r="BM2" i="13" s="1"/>
  <c r="BM36" i="13"/>
  <c r="B7" i="9" s="1"/>
  <c r="BM39" i="13"/>
  <c r="BM37" i="13"/>
  <c r="D8" i="9" l="1"/>
  <c r="C7" i="9"/>
  <c r="BM41" i="13"/>
  <c r="F7" i="9" s="1"/>
  <c r="C6" i="9"/>
  <c r="BL41" i="13"/>
  <c r="F6" i="9" s="1"/>
  <c r="C5" i="9"/>
  <c r="BK41" i="13"/>
  <c r="F5" i="9" s="1"/>
  <c r="C4" i="9"/>
  <c r="BJ41" i="13"/>
  <c r="F4" i="9" s="1"/>
  <c r="D7" i="9"/>
  <c r="BM40" i="13"/>
  <c r="E7" i="9"/>
  <c r="C8" i="9"/>
  <c r="BN41" i="13"/>
  <c r="F8" i="9" s="1"/>
  <c r="D5" i="9"/>
  <c r="BJ40" i="13"/>
  <c r="E4" i="9"/>
  <c r="D6" i="9"/>
  <c r="BL40" i="13"/>
  <c r="E6" i="9"/>
  <c r="BN40" i="13"/>
  <c r="E8" i="9"/>
  <c r="BK40" i="13"/>
  <c r="E5" i="9"/>
  <c r="D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00000000-0006-0000-0300-00000100000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項目名を英訳すると値が0になましたので、数値を入力し、グラフのバーが表示されるようにしております。（数式は消されていますので、ご留意ください。）</t>
        </r>
      </text>
    </comment>
    <comment ref="BN4" authorId="0" shapeId="0" xr:uid="{00000000-0006-0000-0300-00000200000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項目名を英訳すると値が0になましたので、数値を入力し、グラフのバーが表示されるようにしております。（数式は消されていますので、ご留意ください。）</t>
        </r>
      </text>
    </comment>
    <comment ref="BJ5" authorId="0" shapeId="0" xr:uid="{00000000-0006-0000-0300-00000300000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項目名を英訳すると値が0になましたので、数値を入力し、グラフのバーが表示されるようにしております。（数式は消されていますので、ご留意ください。）</t>
        </r>
      </text>
    </comment>
    <comment ref="BN5" authorId="0" shapeId="0" xr:uid="{00000000-0006-0000-0300-00000400000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項目名を英訳すると値が0になましたので、数値を入力し、グラフのバーが表示されるようにしております。（数式は消されていますので、ご留意ください。）</t>
        </r>
      </text>
    </comment>
  </commentList>
</comments>
</file>

<file path=xl/sharedStrings.xml><?xml version="1.0" encoding="utf-8"?>
<sst xmlns="http://schemas.openxmlformats.org/spreadsheetml/2006/main" count="282" uniqueCount="176">
  <si>
    <t>問1</t>
    <rPh sb="0" eb="1">
      <t>ト</t>
    </rPh>
    <phoneticPr fontId="4"/>
  </si>
  <si>
    <t>問8</t>
    <rPh sb="0" eb="1">
      <t>ト</t>
    </rPh>
    <phoneticPr fontId="4"/>
  </si>
  <si>
    <t>問9</t>
    <rPh sb="0" eb="1">
      <t>ト</t>
    </rPh>
    <phoneticPr fontId="4"/>
  </si>
  <si>
    <t>問12</t>
    <rPh sb="0" eb="1">
      <t>ト</t>
    </rPh>
    <phoneticPr fontId="4"/>
  </si>
  <si>
    <t>問13</t>
    <rPh sb="0" eb="1">
      <t>ト</t>
    </rPh>
    <phoneticPr fontId="4"/>
  </si>
  <si>
    <t>問14</t>
    <rPh sb="0" eb="1">
      <t>ト</t>
    </rPh>
    <phoneticPr fontId="4"/>
  </si>
  <si>
    <t>問15</t>
    <rPh sb="0" eb="1">
      <t>ト</t>
    </rPh>
    <phoneticPr fontId="4"/>
  </si>
  <si>
    <t>問16</t>
    <rPh sb="0" eb="1">
      <t>ト</t>
    </rPh>
    <phoneticPr fontId="4"/>
  </si>
  <si>
    <t>問17</t>
    <rPh sb="0" eb="1">
      <t>ト</t>
    </rPh>
    <phoneticPr fontId="4"/>
  </si>
  <si>
    <t>問18</t>
    <rPh sb="0" eb="1">
      <t>ト</t>
    </rPh>
    <phoneticPr fontId="4"/>
  </si>
  <si>
    <t>問19</t>
    <rPh sb="0" eb="1">
      <t>ト</t>
    </rPh>
    <phoneticPr fontId="4"/>
  </si>
  <si>
    <t>問20</t>
    <rPh sb="0" eb="1">
      <t>ト</t>
    </rPh>
    <phoneticPr fontId="4"/>
  </si>
  <si>
    <t>問21</t>
    <rPh sb="0" eb="1">
      <t>ト</t>
    </rPh>
    <phoneticPr fontId="4"/>
  </si>
  <si>
    <t>問22</t>
    <rPh sb="0" eb="1">
      <t>ト</t>
    </rPh>
    <phoneticPr fontId="4"/>
  </si>
  <si>
    <t>問23</t>
    <rPh sb="0" eb="1">
      <t>ト</t>
    </rPh>
    <phoneticPr fontId="4"/>
  </si>
  <si>
    <t>問24</t>
    <rPh sb="0" eb="1">
      <t>ト</t>
    </rPh>
    <phoneticPr fontId="4"/>
  </si>
  <si>
    <t>問25</t>
    <rPh sb="0" eb="1">
      <t>ト</t>
    </rPh>
    <phoneticPr fontId="4"/>
  </si>
  <si>
    <t>問26</t>
    <rPh sb="0" eb="1">
      <t>ト</t>
    </rPh>
    <phoneticPr fontId="4"/>
  </si>
  <si>
    <t>問27</t>
    <rPh sb="0" eb="1">
      <t>ト</t>
    </rPh>
    <phoneticPr fontId="4"/>
  </si>
  <si>
    <t>問28</t>
    <rPh sb="0" eb="1">
      <t>ト</t>
    </rPh>
    <phoneticPr fontId="4"/>
  </si>
  <si>
    <t>問29</t>
    <rPh sb="0" eb="1">
      <t>ト</t>
    </rPh>
    <phoneticPr fontId="4"/>
  </si>
  <si>
    <t>問34</t>
    <rPh sb="0" eb="1">
      <t>ト</t>
    </rPh>
    <phoneticPr fontId="4"/>
  </si>
  <si>
    <t>問35</t>
    <rPh sb="0" eb="1">
      <t>ト</t>
    </rPh>
    <phoneticPr fontId="4"/>
  </si>
  <si>
    <t>痛み・痛み関連</t>
    <rPh sb="0" eb="1">
      <t>イタ</t>
    </rPh>
    <rPh sb="3" eb="4">
      <t>イタ</t>
    </rPh>
    <rPh sb="5" eb="7">
      <t>カンレン</t>
    </rPh>
    <phoneticPr fontId="4"/>
  </si>
  <si>
    <t>身体機能・日常生活の状態</t>
    <rPh sb="0" eb="2">
      <t>シンタイ</t>
    </rPh>
    <rPh sb="2" eb="4">
      <t>キノウ</t>
    </rPh>
    <rPh sb="5" eb="7">
      <t>ニチジョウ</t>
    </rPh>
    <rPh sb="7" eb="9">
      <t>セイカツ</t>
    </rPh>
    <rPh sb="10" eb="12">
      <t>ジョウタイ</t>
    </rPh>
    <phoneticPr fontId="4"/>
  </si>
  <si>
    <t>社会生活機能</t>
    <rPh sb="0" eb="2">
      <t>シャカイ</t>
    </rPh>
    <rPh sb="2" eb="4">
      <t>セイカツ</t>
    </rPh>
    <rPh sb="4" eb="6">
      <t>キノウ</t>
    </rPh>
    <phoneticPr fontId="4"/>
  </si>
  <si>
    <t>靴関連</t>
    <rPh sb="0" eb="1">
      <t>クツ</t>
    </rPh>
    <rPh sb="1" eb="3">
      <t>カンレン</t>
    </rPh>
    <phoneticPr fontId="4"/>
  </si>
  <si>
    <t>全体的健康感</t>
    <rPh sb="0" eb="3">
      <t>ゼンタイテキ</t>
    </rPh>
    <rPh sb="3" eb="5">
      <t>ケンコウ</t>
    </rPh>
    <rPh sb="5" eb="6">
      <t>カン</t>
    </rPh>
    <phoneticPr fontId="4"/>
  </si>
  <si>
    <t>スポーツ（選択項目）</t>
    <rPh sb="5" eb="7">
      <t>センタク</t>
    </rPh>
    <rPh sb="7" eb="9">
      <t>コウモク</t>
    </rPh>
    <phoneticPr fontId="4"/>
  </si>
  <si>
    <t>仕分けNo.</t>
    <rPh sb="0" eb="2">
      <t>シワ</t>
    </rPh>
    <phoneticPr fontId="4"/>
  </si>
  <si>
    <t>説明</t>
    <rPh sb="0" eb="2">
      <t>セツメイ</t>
    </rPh>
    <phoneticPr fontId="4"/>
  </si>
  <si>
    <t>項目数</t>
    <rPh sb="0" eb="3">
      <t>コウモクスウ</t>
    </rPh>
    <phoneticPr fontId="4"/>
  </si>
  <si>
    <t>点数表</t>
    <rPh sb="0" eb="2">
      <t>テンスウ</t>
    </rPh>
    <rPh sb="2" eb="3">
      <t>ヒョウ</t>
    </rPh>
    <phoneticPr fontId="4"/>
  </si>
  <si>
    <t>点数範囲</t>
    <rPh sb="0" eb="2">
      <t>テンスウ</t>
    </rPh>
    <rPh sb="2" eb="4">
      <t>ハンイ</t>
    </rPh>
    <phoneticPr fontId="4"/>
  </si>
  <si>
    <t>VAS判定</t>
    <rPh sb="3" eb="5">
      <t>ハンテイ</t>
    </rPh>
    <phoneticPr fontId="4"/>
  </si>
  <si>
    <t>問3</t>
    <rPh sb="0" eb="1">
      <t>ト</t>
    </rPh>
    <phoneticPr fontId="4"/>
  </si>
  <si>
    <t>問43</t>
    <rPh sb="0" eb="1">
      <t>ト</t>
    </rPh>
    <phoneticPr fontId="4"/>
  </si>
  <si>
    <t>※VAS=Visual Analogue Scale方式</t>
    <rPh sb="26" eb="28">
      <t>ホウシキ</t>
    </rPh>
    <phoneticPr fontId="4"/>
  </si>
  <si>
    <t>問2</t>
    <rPh sb="0" eb="1">
      <t>ト</t>
    </rPh>
    <phoneticPr fontId="4"/>
  </si>
  <si>
    <t>問4</t>
    <rPh sb="0" eb="1">
      <t>ト</t>
    </rPh>
    <phoneticPr fontId="4"/>
  </si>
  <si>
    <t>問5</t>
    <rPh sb="0" eb="1">
      <t>ト</t>
    </rPh>
    <phoneticPr fontId="4"/>
  </si>
  <si>
    <t>問6</t>
    <rPh sb="0" eb="1">
      <t>ト</t>
    </rPh>
    <phoneticPr fontId="4"/>
  </si>
  <si>
    <t>問7</t>
    <rPh sb="0" eb="1">
      <t>ト</t>
    </rPh>
    <phoneticPr fontId="4"/>
  </si>
  <si>
    <t>問10</t>
    <rPh sb="0" eb="1">
      <t>ト</t>
    </rPh>
    <phoneticPr fontId="4"/>
  </si>
  <si>
    <t>問11</t>
    <rPh sb="0" eb="1">
      <t>ト</t>
    </rPh>
    <phoneticPr fontId="4"/>
  </si>
  <si>
    <t>問30</t>
    <rPh sb="0" eb="1">
      <t>ト</t>
    </rPh>
    <phoneticPr fontId="4"/>
  </si>
  <si>
    <t>問31</t>
    <rPh sb="0" eb="1">
      <t>ト</t>
    </rPh>
    <phoneticPr fontId="4"/>
  </si>
  <si>
    <t>問32</t>
    <rPh sb="0" eb="1">
      <t>ト</t>
    </rPh>
    <phoneticPr fontId="4"/>
  </si>
  <si>
    <t>問33</t>
    <rPh sb="0" eb="1">
      <t>ト</t>
    </rPh>
    <phoneticPr fontId="4"/>
  </si>
  <si>
    <t>問36</t>
    <rPh sb="0" eb="1">
      <t>ト</t>
    </rPh>
    <phoneticPr fontId="4"/>
  </si>
  <si>
    <t>問37</t>
    <rPh sb="0" eb="1">
      <t>ト</t>
    </rPh>
    <phoneticPr fontId="4"/>
  </si>
  <si>
    <t>問38</t>
    <rPh sb="0" eb="1">
      <t>ト</t>
    </rPh>
    <phoneticPr fontId="4"/>
  </si>
  <si>
    <t>問39</t>
    <rPh sb="0" eb="1">
      <t>ト</t>
    </rPh>
    <phoneticPr fontId="4"/>
  </si>
  <si>
    <t>問40</t>
    <rPh sb="0" eb="1">
      <t>ト</t>
    </rPh>
    <phoneticPr fontId="4"/>
  </si>
  <si>
    <t>問41</t>
    <rPh sb="0" eb="1">
      <t>ト</t>
    </rPh>
    <phoneticPr fontId="4"/>
  </si>
  <si>
    <t>問42</t>
    <rPh sb="0" eb="1">
      <t>ト</t>
    </rPh>
    <phoneticPr fontId="4"/>
  </si>
  <si>
    <t>　入力シートでVASの質問項目を自動色付けする。</t>
    <rPh sb="1" eb="3">
      <t>ニュウリョク</t>
    </rPh>
    <rPh sb="11" eb="13">
      <t>シツモン</t>
    </rPh>
    <rPh sb="13" eb="15">
      <t>コウモク</t>
    </rPh>
    <rPh sb="16" eb="18">
      <t>ジドウ</t>
    </rPh>
    <rPh sb="18" eb="19">
      <t>イロ</t>
    </rPh>
    <rPh sb="19" eb="20">
      <t>ヅ</t>
    </rPh>
    <phoneticPr fontId="4"/>
  </si>
  <si>
    <t>　（数式の選択範囲を崩さず保つようにするため。）</t>
    <rPh sb="2" eb="4">
      <t>スウシキ</t>
    </rPh>
    <rPh sb="5" eb="7">
      <t>センタク</t>
    </rPh>
    <rPh sb="7" eb="9">
      <t>ハンイ</t>
    </rPh>
    <rPh sb="10" eb="11">
      <t>クズ</t>
    </rPh>
    <rPh sb="13" eb="14">
      <t>タモ</t>
    </rPh>
    <phoneticPr fontId="4"/>
  </si>
  <si>
    <t>【点数集計表】</t>
    <rPh sb="1" eb="3">
      <t>テンスウ</t>
    </rPh>
    <rPh sb="3" eb="6">
      <t>シュウケイヒョウ</t>
    </rPh>
    <phoneticPr fontId="4"/>
  </si>
  <si>
    <t>下位尺度仕分け</t>
    <rPh sb="0" eb="2">
      <t>カイ</t>
    </rPh>
    <rPh sb="2" eb="4">
      <t>シャクド</t>
    </rPh>
    <rPh sb="4" eb="6">
      <t>シワ</t>
    </rPh>
    <phoneticPr fontId="4"/>
  </si>
  <si>
    <t>※PowerPointなどにデータを貼り付ける際は、"図"として貼り付けてください。</t>
    <rPh sb="32" eb="33">
      <t>ハ</t>
    </rPh>
    <rPh sb="34" eb="35">
      <t>ツ</t>
    </rPh>
    <phoneticPr fontId="4"/>
  </si>
  <si>
    <t>※各尺度毎の質問項目の数が15を超える場合は、合計欄の二つ手前で列挿入を行う。</t>
    <rPh sb="1" eb="2">
      <t>カク</t>
    </rPh>
    <rPh sb="2" eb="4">
      <t>シャクド</t>
    </rPh>
    <rPh sb="4" eb="5">
      <t>ゴト</t>
    </rPh>
    <rPh sb="6" eb="8">
      <t>シツモン</t>
    </rPh>
    <rPh sb="8" eb="10">
      <t>コウモク</t>
    </rPh>
    <rPh sb="11" eb="12">
      <t>カズ</t>
    </rPh>
    <rPh sb="16" eb="17">
      <t>コ</t>
    </rPh>
    <rPh sb="19" eb="21">
      <t>バアイ</t>
    </rPh>
    <rPh sb="23" eb="25">
      <t>ゴウケイ</t>
    </rPh>
    <rPh sb="25" eb="26">
      <t>ラン</t>
    </rPh>
    <rPh sb="27" eb="28">
      <t>フタ</t>
    </rPh>
    <rPh sb="29" eb="31">
      <t>テマエ</t>
    </rPh>
    <rPh sb="32" eb="35">
      <t>レツソウニュウ</t>
    </rPh>
    <rPh sb="36" eb="37">
      <t>オコナ</t>
    </rPh>
    <phoneticPr fontId="4"/>
  </si>
  <si>
    <t>靴関連</t>
  </si>
  <si>
    <t>身体機能・日常生活の状態</t>
  </si>
  <si>
    <t>社会生活機能</t>
  </si>
  <si>
    <t>全体的健康感</t>
  </si>
  <si>
    <t>スポーツ（選択項目）</t>
  </si>
  <si>
    <t>-</t>
    <phoneticPr fontId="9"/>
  </si>
  <si>
    <t>てすとたろう</t>
  </si>
  <si>
    <t>てすとはなこ</t>
  </si>
  <si>
    <t>下位尺度</t>
    <phoneticPr fontId="4"/>
  </si>
  <si>
    <t>点数合計</t>
  </si>
  <si>
    <t>平均</t>
  </si>
  <si>
    <t>人数(例)</t>
  </si>
  <si>
    <t>標準偏差</t>
  </si>
  <si>
    <t>標準誤差</t>
  </si>
  <si>
    <t>Furigana</t>
    <phoneticPr fontId="9"/>
  </si>
  <si>
    <t>Date of birth</t>
    <phoneticPr fontId="9"/>
  </si>
  <si>
    <t>Gender</t>
    <phoneticPr fontId="9"/>
  </si>
  <si>
    <t>Disease name 1
(Large category)</t>
    <phoneticPr fontId="9"/>
  </si>
  <si>
    <t>Disease name 1
(Subcategory)</t>
    <phoneticPr fontId="9"/>
  </si>
  <si>
    <t>Disease name 2
(Large category)</t>
    <phoneticPr fontId="9"/>
  </si>
  <si>
    <t>Disease name 2
(Subcategory)</t>
    <phoneticPr fontId="9"/>
  </si>
  <si>
    <t>Disease name 3
(Large category)</t>
    <phoneticPr fontId="9"/>
  </si>
  <si>
    <t>Disease name 3
(Subcategory)</t>
    <phoneticPr fontId="9"/>
  </si>
  <si>
    <t>Male</t>
    <phoneticPr fontId="4"/>
  </si>
  <si>
    <t>Female</t>
    <phoneticPr fontId="4"/>
  </si>
  <si>
    <t>Trauma</t>
    <phoneticPr fontId="4"/>
  </si>
  <si>
    <t>Talar fracture</t>
    <phoneticPr fontId="4"/>
  </si>
  <si>
    <t>Gout</t>
    <phoneticPr fontId="4"/>
  </si>
  <si>
    <t>Acquired deformation</t>
    <phoneticPr fontId="4"/>
  </si>
  <si>
    <t>Rheumatoid arthritis</t>
    <phoneticPr fontId="4"/>
  </si>
  <si>
    <t>Flat feet</t>
    <phoneticPr fontId="4"/>
  </si>
  <si>
    <t>Fatigue fracture</t>
    <phoneticPr fontId="4"/>
  </si>
  <si>
    <t>Subscale</t>
    <phoneticPr fontId="9"/>
  </si>
  <si>
    <t>Pain and Pain-Related</t>
  </si>
  <si>
    <t>Pain and Pain-Related</t>
    <phoneticPr fontId="4"/>
  </si>
  <si>
    <t>Shoe-related</t>
    <phoneticPr fontId="4"/>
  </si>
  <si>
    <t>Social functioning</t>
    <phoneticPr fontId="4"/>
  </si>
  <si>
    <t>General health perceptions</t>
    <phoneticPr fontId="4"/>
  </si>
  <si>
    <t>Sports</t>
    <phoneticPr fontId="9"/>
  </si>
  <si>
    <t>Sports (optional)</t>
    <phoneticPr fontId="4"/>
  </si>
  <si>
    <t>Question No.</t>
    <phoneticPr fontId="9"/>
  </si>
  <si>
    <t>Dance</t>
    <phoneticPr fontId="4"/>
  </si>
  <si>
    <t>Disease name</t>
    <phoneticPr fontId="9"/>
  </si>
  <si>
    <t>Patient name</t>
    <phoneticPr fontId="9"/>
  </si>
  <si>
    <t>Physical functions and activities of daily living</t>
    <phoneticPr fontId="4"/>
  </si>
  <si>
    <t>Social functioning</t>
    <phoneticPr fontId="4"/>
  </si>
  <si>
    <t>Shoe-related</t>
    <phoneticPr fontId="4"/>
  </si>
  <si>
    <t>General health perceptions</t>
    <phoneticPr fontId="4"/>
  </si>
  <si>
    <t>Sports (optional)</t>
    <phoneticPr fontId="4"/>
  </si>
  <si>
    <t>For graph display</t>
    <phoneticPr fontId="4"/>
  </si>
  <si>
    <t>Pain and Pain-Related</t>
    <phoneticPr fontId="4"/>
  </si>
  <si>
    <t>Paste patient information</t>
    <phoneticPr fontId="9"/>
  </si>
  <si>
    <t>Sports</t>
  </si>
  <si>
    <t>Sum of subscales</t>
    <phoneticPr fontId="4"/>
  </si>
  <si>
    <t>Patient information</t>
    <phoneticPr fontId="9"/>
  </si>
  <si>
    <t>Total score</t>
    <phoneticPr fontId="4"/>
  </si>
  <si>
    <t>Mean</t>
    <phoneticPr fontId="4"/>
  </si>
  <si>
    <t>Headcount (cases)</t>
    <phoneticPr fontId="4"/>
  </si>
  <si>
    <t>SD</t>
    <phoneticPr fontId="4"/>
  </si>
  <si>
    <t>SE</t>
    <phoneticPr fontId="4"/>
  </si>
  <si>
    <t>Mean + SD</t>
    <phoneticPr fontId="4"/>
  </si>
  <si>
    <t>Taro Test</t>
    <phoneticPr fontId="4"/>
  </si>
  <si>
    <t>Hanako Test</t>
    <phoneticPr fontId="4"/>
  </si>
  <si>
    <t>01/01/1960</t>
    <phoneticPr fontId="4"/>
  </si>
  <si>
    <t>08/08/1983</t>
    <phoneticPr fontId="4"/>
  </si>
  <si>
    <t>Foot inflammation and foot disorders caused by systemic disease</t>
    <phoneticPr fontId="4"/>
  </si>
  <si>
    <t>Physical functions and activities of daily living (ADL)</t>
    <phoneticPr fontId="4"/>
  </si>
  <si>
    <r>
      <t xml:space="preserve">Paste answer (* </t>
    </r>
    <r>
      <rPr>
        <b/>
        <sz val="10"/>
        <color rgb="FFFFFF00"/>
        <rFont val="メイリオ"/>
        <family val="3"/>
        <charset val="128"/>
      </rPr>
      <t>Q3 and Q43 are according to visual analogue scale (VAS) method</t>
    </r>
    <r>
      <rPr>
        <sz val="10"/>
        <color theme="0"/>
        <rFont val="メイリオ"/>
        <family val="3"/>
        <charset val="128"/>
      </rPr>
      <t>)</t>
    </r>
    <phoneticPr fontId="9"/>
  </si>
  <si>
    <t>Answer (* Q3 and Q43 are according to visual analogue scale (VAS) method)</t>
    <phoneticPr fontId="9"/>
  </si>
  <si>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</si>
  <si>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</si>
  <si>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</si>
  <si>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</si>
  <si>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</si>
  <si>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</si>
  <si>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</si>
  <si>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</si>
  <si>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</si>
  <si>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</si>
  <si>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</si>
  <si>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</si>
  <si>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</si>
  <si>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</si>
  <si>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</si>
  <si>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</si>
  <si>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</si>
  <si>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</si>
  <si>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</si>
  <si>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</si>
  <si>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</si>
  <si>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</si>
  <si>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</si>
  <si>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</si>
  <si>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</si>
  <si>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</si>
  <si>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</si>
  <si>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</si>
  <si>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</si>
  <si>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</si>
  <si>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</si>
  <si>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</si>
  <si>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</si>
  <si>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</si>
  <si>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</si>
  <si>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</si>
  <si>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</si>
  <si>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</si>
  <si>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</si>
  <si>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</si>
  <si>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</si>
  <si>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</si>
  <si>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</si>
  <si>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Sports (optional)</t>
    <phoneticPr fontId="4"/>
  </si>
  <si>
    <t>Sports related foot injuries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</si>
</sst>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0"/>
    <numFmt numFmtId="178" formatCode="&quot;計&quot;\ #"/>
    <numFmt numFmtId="179" formatCode="0.0_ "/>
    <numFmt numFmtId="180" formatCode="0_ "/>
    <numFmt numFmtId="181" formatCode="0.000_);[Red]\(0.000\)"/>
    <numFmt numFmtId="182" formatCode="0.00_);[Red]\(0.00\)"/>
  </numFmts>
  <fonts count="16" x14ac:knownFonts="1">
    <font>
      <sz val="11"/>
      <color theme="1"/>
      <name val="ＭＳ Ｐゴシック"/>
      <family val="2"/>
      <charset val="128"/>
      <scheme val="minor"/>
    </font>
    <font>
      <sz val="10"/>
      <color theme="1"/>
      <name val="メイリオ"/>
      <family val="2"/>
      <charset val="128"/>
    </font>
    <font>
      <sz val="10"/>
      <color theme="1"/>
      <name val="メイリオ"/>
      <family val="2"/>
      <charset val="128"/>
    </font>
    <font>
      <sz val="10"/>
      <color theme="1"/>
      <name val="メイリオ"/>
      <family val="2"/>
      <charset val="128"/>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0"/>
      <color theme="0"/>
      <name val="メイリオ"/>
      <family val="2"/>
      <charset val="128"/>
    </font>
    <font>
      <sz val="6"/>
      <name val="メイリオ"/>
      <family val="2"/>
      <charset val="128"/>
    </font>
    <font>
      <sz val="10"/>
      <color theme="0"/>
      <name val="メイリオ"/>
      <family val="3"/>
      <charset val="128"/>
    </font>
    <font>
      <sz val="10"/>
      <name val="メイリオ"/>
      <family val="3"/>
      <charset val="128"/>
    </font>
    <font>
      <sz val="9"/>
      <color theme="1"/>
      <name val="メイリオ"/>
      <family val="2"/>
      <charset val="128"/>
    </font>
    <font>
      <sz val="9"/>
      <color theme="1"/>
      <name val="メイリオ"/>
      <family val="3"/>
      <charset val="128"/>
    </font>
    <font>
      <sz val="10"/>
      <color theme="1"/>
      <name val="メイリオ"/>
      <family val="3"/>
      <charset val="128"/>
    </font>
    <font>
      <b/>
      <sz val="10"/>
      <color rgb="FFFFFF00"/>
      <name val="メイリオ"/>
      <family val="3"/>
      <charset val="128"/>
    </font>
  </fonts>
  <fills count="16">
    <fill>
      <patternFill patternType="none"/>
    </fill>
    <fill>
      <patternFill patternType="gray125"/>
    </fill>
    <fill>
      <patternFill patternType="solid">
        <fgColor rgb="FFFFC000"/>
        <bgColor indexed="64"/>
      </patternFill>
    </fill>
    <fill>
      <patternFill patternType="solid">
        <fgColor rgb="FFFFFF66"/>
        <bgColor indexed="64"/>
      </patternFill>
    </fill>
    <fill>
      <patternFill patternType="solid">
        <fgColor rgb="FF99CCFF"/>
        <bgColor indexed="64"/>
      </patternFill>
    </fill>
    <fill>
      <patternFill patternType="solid">
        <fgColor rgb="FFFF99CC"/>
        <bgColor indexed="64"/>
      </patternFill>
    </fill>
    <fill>
      <patternFill patternType="solid">
        <fgColor theme="6" tint="-0.249977111117893"/>
        <bgColor indexed="64"/>
      </patternFill>
    </fill>
    <fill>
      <patternFill patternType="solid">
        <fgColor rgb="FF002060"/>
        <bgColor indexed="64"/>
      </patternFill>
    </fill>
    <fill>
      <patternFill patternType="solid">
        <fgColor theme="0" tint="-0.499984740745262"/>
        <bgColor indexed="64"/>
      </patternFill>
    </fill>
    <fill>
      <patternFill patternType="solid">
        <fgColor rgb="FF0070C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90">
    <xf numFmtId="0" fontId="0" fillId="0" borderId="0" xfId="0">
      <alignment vertical="center"/>
    </xf>
    <xf numFmtId="0" fontId="5" fillId="0" borderId="0" xfId="0" applyFont="1">
      <alignment vertical="center"/>
    </xf>
    <xf numFmtId="0" fontId="0" fillId="0" borderId="1" xfId="0" applyBorder="1">
      <alignment vertical="center"/>
    </xf>
    <xf numFmtId="0" fontId="6" fillId="2" borderId="1" xfId="0" applyFont="1" applyFill="1" applyBorder="1">
      <alignment vertical="center"/>
    </xf>
    <xf numFmtId="0" fontId="0" fillId="2" borderId="1" xfId="0" applyFill="1" applyBorder="1">
      <alignment vertical="center"/>
    </xf>
    <xf numFmtId="0" fontId="0" fillId="3" borderId="1" xfId="0" applyFill="1" applyBorder="1">
      <alignment vertical="center"/>
    </xf>
    <xf numFmtId="176" fontId="0" fillId="0" borderId="1" xfId="0" applyNumberFormat="1" applyBorder="1">
      <alignment vertical="center"/>
    </xf>
    <xf numFmtId="177" fontId="0" fillId="0" borderId="1" xfId="0" applyNumberFormat="1" applyBorder="1">
      <alignment vertical="center"/>
    </xf>
    <xf numFmtId="0" fontId="7" fillId="0" borderId="0" xfId="0" applyFont="1">
      <alignment vertical="center"/>
    </xf>
    <xf numFmtId="0" fontId="0" fillId="5" borderId="1" xfId="0" applyFill="1" applyBorder="1">
      <alignment vertical="center"/>
    </xf>
    <xf numFmtId="0" fontId="5" fillId="0" borderId="1" xfId="0" applyFont="1" applyBorder="1">
      <alignment vertical="center"/>
    </xf>
    <xf numFmtId="0" fontId="5" fillId="4" borderId="1" xfId="0" applyFont="1" applyFill="1" applyBorder="1" applyAlignment="1">
      <alignment horizontal="center" vertical="center"/>
    </xf>
    <xf numFmtId="0" fontId="5" fillId="4" borderId="1" xfId="0" applyFont="1" applyFill="1" applyBorder="1">
      <alignment vertical="center"/>
    </xf>
    <xf numFmtId="178" fontId="5" fillId="0" borderId="0" xfId="0" applyNumberFormat="1" applyFont="1">
      <alignment vertical="center"/>
    </xf>
    <xf numFmtId="2" fontId="0" fillId="0" borderId="1" xfId="0" applyNumberFormat="1" applyBorder="1">
      <alignment vertical="center"/>
    </xf>
    <xf numFmtId="0" fontId="3" fillId="0" borderId="0" xfId="1" applyFill="1" applyAlignment="1">
      <alignment vertical="center" wrapText="1"/>
    </xf>
    <xf numFmtId="0" fontId="3" fillId="0" borderId="0" xfId="1">
      <alignment vertical="center"/>
    </xf>
    <xf numFmtId="0" fontId="8" fillId="9" borderId="1" xfId="1" applyFont="1" applyFill="1" applyBorder="1" applyAlignment="1">
      <alignment horizontal="center" vertical="center"/>
    </xf>
    <xf numFmtId="0" fontId="8" fillId="9" borderId="1"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1" fillId="11" borderId="1" xfId="1" applyFont="1" applyFill="1" applyBorder="1" applyAlignment="1">
      <alignment horizontal="center" vertical="center"/>
    </xf>
    <xf numFmtId="0" fontId="3" fillId="11" borderId="1" xfId="1" applyFill="1" applyBorder="1" applyAlignment="1">
      <alignment horizontal="center" vertical="center"/>
    </xf>
    <xf numFmtId="0" fontId="12" fillId="0" borderId="1" xfId="1" applyFont="1" applyFill="1" applyBorder="1" applyAlignment="1">
      <alignment horizontal="center" vertical="center"/>
    </xf>
    <xf numFmtId="0" fontId="13" fillId="0" borderId="1" xfId="1" applyFont="1" applyBorder="1" applyAlignment="1">
      <alignment horizontal="center" vertical="center"/>
    </xf>
    <xf numFmtId="0" fontId="13" fillId="12" borderId="1" xfId="1" applyFont="1" applyFill="1" applyBorder="1" applyAlignment="1">
      <alignment horizontal="center" vertical="center"/>
    </xf>
    <xf numFmtId="0" fontId="3" fillId="0" borderId="5" xfId="1" applyFill="1" applyBorder="1" applyAlignment="1">
      <alignment horizontal="center" vertical="center" wrapText="1"/>
    </xf>
    <xf numFmtId="0" fontId="3" fillId="0" borderId="1" xfId="1" applyNumberFormat="1" applyFill="1" applyBorder="1" applyAlignment="1">
      <alignment horizontal="center" vertical="center" wrapText="1"/>
    </xf>
    <xf numFmtId="0" fontId="3" fillId="0" borderId="1" xfId="1" applyBorder="1">
      <alignment vertical="center"/>
    </xf>
    <xf numFmtId="0" fontId="13" fillId="0" borderId="1" xfId="1" applyFont="1" applyFill="1" applyBorder="1" applyAlignment="1">
      <alignment horizontal="center" vertical="center"/>
    </xf>
    <xf numFmtId="0" fontId="3" fillId="0" borderId="1" xfId="1" applyFill="1" applyBorder="1" applyAlignment="1">
      <alignment horizontal="center" vertical="center" wrapText="1"/>
    </xf>
    <xf numFmtId="0" fontId="3" fillId="0" borderId="0" xfId="1" applyFill="1" applyBorder="1" applyAlignment="1">
      <alignment horizontal="center" vertical="center" wrapText="1"/>
    </xf>
    <xf numFmtId="0" fontId="3" fillId="0" borderId="0" xfId="1" applyAlignment="1">
      <alignment horizontal="center" vertical="center"/>
    </xf>
    <xf numFmtId="0" fontId="3" fillId="0" borderId="0" xfId="1" applyAlignment="1">
      <alignment vertical="center" wrapText="1"/>
    </xf>
    <xf numFmtId="0" fontId="13" fillId="0" borderId="7" xfId="1" applyFont="1" applyBorder="1" applyAlignment="1">
      <alignment horizontal="center" vertical="center"/>
    </xf>
    <xf numFmtId="0" fontId="10" fillId="0" borderId="0" xfId="1" applyFont="1" applyFill="1" applyBorder="1" applyAlignment="1">
      <alignment horizontal="center" vertical="center" wrapText="1"/>
    </xf>
    <xf numFmtId="0" fontId="13" fillId="13" borderId="1" xfId="1" applyFont="1" applyFill="1" applyBorder="1" applyAlignment="1">
      <alignment horizontal="center" vertical="center"/>
    </xf>
    <xf numFmtId="0" fontId="13" fillId="12"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0" xfId="1" applyFont="1" applyFill="1" applyBorder="1" applyAlignment="1">
      <alignment horizontal="center" vertical="center" wrapText="1"/>
    </xf>
    <xf numFmtId="0" fontId="13" fillId="0" borderId="10" xfId="1" applyFont="1" applyFill="1" applyBorder="1" applyAlignment="1">
      <alignment horizontal="center" vertical="center"/>
    </xf>
    <xf numFmtId="179" fontId="3" fillId="0" borderId="1" xfId="1" applyNumberFormat="1" applyBorder="1">
      <alignment vertical="center"/>
    </xf>
    <xf numFmtId="0" fontId="8" fillId="9" borderId="7" xfId="1" applyFont="1" applyFill="1" applyBorder="1" applyAlignment="1">
      <alignment vertical="center" wrapText="1"/>
    </xf>
    <xf numFmtId="0" fontId="8" fillId="9" borderId="9" xfId="1" applyFont="1" applyFill="1" applyBorder="1" applyAlignment="1">
      <alignment vertical="center" wrapText="1"/>
    </xf>
    <xf numFmtId="179" fontId="3" fillId="0" borderId="13" xfId="1" applyNumberFormat="1" applyBorder="1">
      <alignment vertical="center"/>
    </xf>
    <xf numFmtId="180" fontId="3" fillId="0" borderId="1" xfId="1" applyNumberFormat="1" applyBorder="1">
      <alignment vertical="center"/>
    </xf>
    <xf numFmtId="179" fontId="2" fillId="0" borderId="13" xfId="1" applyNumberFormat="1" applyFont="1" applyBorder="1">
      <alignment vertical="center"/>
    </xf>
    <xf numFmtId="179" fontId="3" fillId="0" borderId="14" xfId="1" applyNumberFormat="1" applyBorder="1">
      <alignment vertical="center"/>
    </xf>
    <xf numFmtId="181" fontId="3" fillId="0" borderId="1" xfId="1" applyNumberFormat="1" applyBorder="1">
      <alignment vertical="center"/>
    </xf>
    <xf numFmtId="181" fontId="3" fillId="0" borderId="16" xfId="1" applyNumberFormat="1" applyBorder="1">
      <alignment vertical="center"/>
    </xf>
    <xf numFmtId="181" fontId="3" fillId="0" borderId="19" xfId="1" applyNumberFormat="1" applyBorder="1">
      <alignment vertical="center"/>
    </xf>
    <xf numFmtId="181" fontId="3" fillId="0" borderId="20" xfId="1" applyNumberFormat="1" applyBorder="1">
      <alignment vertical="center"/>
    </xf>
    <xf numFmtId="182" fontId="2" fillId="0" borderId="1" xfId="1" applyNumberFormat="1" applyFont="1" applyBorder="1">
      <alignment vertical="center"/>
    </xf>
    <xf numFmtId="182" fontId="3" fillId="0" borderId="1" xfId="1" applyNumberFormat="1" applyBorder="1">
      <alignment vertical="center"/>
    </xf>
    <xf numFmtId="182" fontId="3" fillId="0" borderId="16" xfId="1" applyNumberFormat="1" applyBorder="1">
      <alignment vertical="center"/>
    </xf>
    <xf numFmtId="180" fontId="3" fillId="0" borderId="16" xfId="1" applyNumberFormat="1" applyBorder="1">
      <alignment vertical="center"/>
    </xf>
    <xf numFmtId="181" fontId="3" fillId="0" borderId="2" xfId="1" applyNumberFormat="1" applyBorder="1">
      <alignment vertical="center"/>
    </xf>
    <xf numFmtId="181" fontId="3" fillId="0" borderId="22" xfId="1" applyNumberFormat="1" applyBorder="1">
      <alignment vertical="center"/>
    </xf>
    <xf numFmtId="0" fontId="1" fillId="0" borderId="1" xfId="1" applyFont="1" applyBorder="1" applyAlignment="1">
      <alignment horizontal="center" vertical="center"/>
    </xf>
    <xf numFmtId="0" fontId="1" fillId="11" borderId="1" xfId="1" applyFont="1" applyFill="1" applyBorder="1" applyAlignment="1">
      <alignment horizontal="center" vertical="center"/>
    </xf>
    <xf numFmtId="179" fontId="1" fillId="0" borderId="1" xfId="2" applyNumberFormat="1" applyBorder="1">
      <alignment vertical="center"/>
    </xf>
    <xf numFmtId="0" fontId="14" fillId="15" borderId="1" xfId="2" applyFont="1" applyFill="1" applyBorder="1" applyAlignment="1">
      <alignment horizontal="center" vertical="center" wrapText="1"/>
    </xf>
    <xf numFmtId="0" fontId="1" fillId="0" borderId="1" xfId="2" applyBorder="1">
      <alignment vertical="center"/>
    </xf>
    <xf numFmtId="0" fontId="1" fillId="0" borderId="0" xfId="2">
      <alignment vertical="center"/>
    </xf>
    <xf numFmtId="0" fontId="8" fillId="9" borderId="1" xfId="1" applyFont="1" applyFill="1" applyBorder="1" applyAlignment="1">
      <alignment horizontal="center" vertical="center" wrapText="1"/>
    </xf>
    <xf numFmtId="0" fontId="8" fillId="9" borderId="7" xfId="1" applyFont="1" applyFill="1" applyBorder="1" applyAlignment="1">
      <alignment horizontal="center" vertical="center" wrapText="1"/>
    </xf>
    <xf numFmtId="0" fontId="8" fillId="9" borderId="9" xfId="1" applyFont="1" applyFill="1" applyBorder="1" applyAlignment="1">
      <alignment horizontal="center" vertical="center" wrapText="1"/>
    </xf>
    <xf numFmtId="0" fontId="10" fillId="10" borderId="1" xfId="1" applyFont="1" applyFill="1" applyBorder="1" applyAlignment="1">
      <alignment horizontal="center" vertical="center" wrapText="1"/>
    </xf>
    <xf numFmtId="0" fontId="8" fillId="6" borderId="6" xfId="1" applyFont="1" applyFill="1" applyBorder="1" applyAlignment="1">
      <alignment horizontal="center" vertical="center"/>
    </xf>
    <xf numFmtId="0" fontId="10" fillId="6" borderId="6" xfId="1" applyFont="1" applyFill="1" applyBorder="1" applyAlignment="1">
      <alignment horizontal="center" vertical="center"/>
    </xf>
    <xf numFmtId="0" fontId="10" fillId="7" borderId="6" xfId="1" applyFont="1" applyFill="1" applyBorder="1" applyAlignment="1">
      <alignment horizontal="center" vertical="center"/>
    </xf>
    <xf numFmtId="0" fontId="3" fillId="7" borderId="6" xfId="1" applyFill="1" applyBorder="1" applyAlignment="1">
      <alignment horizontal="center" vertical="center"/>
    </xf>
    <xf numFmtId="0" fontId="8" fillId="8"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8" borderId="3" xfId="1" applyFont="1" applyFill="1" applyBorder="1" applyAlignment="1">
      <alignment horizontal="center" vertical="center"/>
    </xf>
    <xf numFmtId="0" fontId="10" fillId="8" borderId="1" xfId="1" applyFont="1" applyFill="1" applyBorder="1" applyAlignment="1">
      <alignment horizontal="center" vertical="center" wrapText="1"/>
    </xf>
    <xf numFmtId="0" fontId="1" fillId="15" borderId="11" xfId="1" applyFont="1" applyFill="1" applyBorder="1" applyAlignment="1">
      <alignment horizontal="center" vertical="center"/>
    </xf>
    <xf numFmtId="0" fontId="2" fillId="15" borderId="12" xfId="1" applyFont="1" applyFill="1" applyBorder="1" applyAlignment="1">
      <alignment horizontal="center" vertical="center"/>
    </xf>
    <xf numFmtId="0" fontId="1" fillId="15" borderId="15" xfId="1" applyFont="1" applyFill="1" applyBorder="1" applyAlignment="1">
      <alignment horizontal="center" vertical="center"/>
    </xf>
    <xf numFmtId="0" fontId="2" fillId="15" borderId="9" xfId="1" applyFont="1" applyFill="1" applyBorder="1" applyAlignment="1">
      <alignment horizontal="center" vertical="center"/>
    </xf>
    <xf numFmtId="0" fontId="1" fillId="15" borderId="17" xfId="1" applyFont="1" applyFill="1" applyBorder="1" applyAlignment="1">
      <alignment horizontal="center" vertical="center"/>
    </xf>
    <xf numFmtId="0" fontId="2" fillId="15" borderId="18" xfId="1" applyFont="1" applyFill="1" applyBorder="1" applyAlignment="1">
      <alignment horizontal="center" vertical="center"/>
    </xf>
    <xf numFmtId="0" fontId="1" fillId="15" borderId="21" xfId="1" applyFont="1" applyFill="1" applyBorder="1" applyAlignment="1">
      <alignment horizontal="center" vertical="center"/>
    </xf>
    <xf numFmtId="0" fontId="2" fillId="15" borderId="4" xfId="1" applyFont="1" applyFill="1" applyBorder="1" applyAlignment="1">
      <alignment horizontal="center" vertical="center"/>
    </xf>
    <xf numFmtId="0" fontId="8" fillId="14" borderId="7" xfId="1" applyFont="1" applyFill="1" applyBorder="1" applyAlignment="1">
      <alignment horizontal="center" vertical="center"/>
    </xf>
    <xf numFmtId="0" fontId="8" fillId="14" borderId="8" xfId="1" applyFont="1" applyFill="1" applyBorder="1" applyAlignment="1">
      <alignment horizontal="center" vertical="center"/>
    </xf>
    <xf numFmtId="0" fontId="8" fillId="14" borderId="0" xfId="1" applyFont="1" applyFill="1" applyBorder="1" applyAlignment="1">
      <alignment horizontal="center" vertical="center"/>
    </xf>
    <xf numFmtId="0" fontId="8" fillId="14" borderId="6" xfId="1" applyFont="1" applyFill="1" applyBorder="1" applyAlignment="1">
      <alignment horizontal="center" vertical="center"/>
    </xf>
    <xf numFmtId="0" fontId="10" fillId="7" borderId="9" xfId="1" applyFont="1" applyFill="1" applyBorder="1" applyAlignment="1">
      <alignment horizontal="center" vertical="center"/>
    </xf>
    <xf numFmtId="0" fontId="3" fillId="7" borderId="1" xfId="1" applyFill="1" applyBorder="1" applyAlignment="1">
      <alignment horizontal="center" vertical="center"/>
    </xf>
    <xf numFmtId="0" fontId="10" fillId="8" borderId="7" xfId="1"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16">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0066"/>
      <color rgb="FFFFFF66"/>
      <color rgb="FFFF99CC"/>
      <color rgb="FF0000FF"/>
      <color rgb="FF99CCFF"/>
      <color rgb="FFCC66FF"/>
      <color rgb="FF33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メイリオ" panose="020B0604030504040204" pitchFamily="50" charset="-128"/>
                <a:ea typeface="メイリオ" panose="020B0604030504040204" pitchFamily="50" charset="-128"/>
                <a:cs typeface="メイリオ" panose="020B0604030504040204" pitchFamily="50" charset="-128"/>
              </a:defRPr>
            </a:pPr>
            <a:r>
              <a:rPr lang="en-US" altLang="ja-JP" sz="1600">
                <a:latin typeface="メイリオ" panose="020B0604030504040204" pitchFamily="50" charset="-128"/>
                <a:ea typeface="メイリオ" panose="020B0604030504040204" pitchFamily="50" charset="-128"/>
                <a:cs typeface="メイリオ" panose="020B0604030504040204" pitchFamily="50" charset="-128"/>
              </a:rPr>
              <a:t>[Self-Administered Foot Evaluation Questionnaire] Mean + SD</a:t>
            </a:r>
            <a:endParaRPr lang="ja-JP" altLang="en-US" sz="1600">
              <a:latin typeface="メイリオ" panose="020B0604030504040204" pitchFamily="50" charset="-128"/>
              <a:ea typeface="メイリオ" panose="020B0604030504040204" pitchFamily="50" charset="-128"/>
              <a:cs typeface="メイリオ" panose="020B0604030504040204" pitchFamily="50" charset="-128"/>
            </a:endParaRPr>
          </a:p>
        </c:rich>
      </c:tx>
      <c:layout>
        <c:manualLayout>
          <c:xMode val="edge"/>
          <c:yMode val="edge"/>
          <c:x val="0.12447688564476886"/>
          <c:y val="1.7016099641991984E-2"/>
        </c:manualLayout>
      </c:layout>
      <c:overlay val="0"/>
    </c:title>
    <c:autoTitleDeleted val="0"/>
    <c:plotArea>
      <c:layout/>
      <c:barChart>
        <c:barDir val="col"/>
        <c:grouping val="clustered"/>
        <c:varyColors val="0"/>
        <c:ser>
          <c:idx val="0"/>
          <c:order val="0"/>
          <c:tx>
            <c:strRef>
              <c:f>'Graph data'!$BI$2:$BM$2</c:f>
              <c:strCache>
                <c:ptCount val="5"/>
                <c:pt idx="0">
                  <c:v>Pain and Pain-Related
（2 cases）</c:v>
                </c:pt>
                <c:pt idx="1">
                  <c:v>Physical functions and activities of daily living (ADL)
（2 cases）</c:v>
                </c:pt>
                <c:pt idx="2">
                  <c:v>Social functioning
（2 cases）</c:v>
                </c:pt>
                <c:pt idx="3">
                  <c:v>Shoe-related
（2 cases）</c:v>
                </c:pt>
                <c:pt idx="4">
                  <c:v>General health perceptions
（2 cases）</c:v>
                </c:pt>
              </c:strCache>
            </c:strRef>
          </c:tx>
          <c:spPr>
            <a:solidFill>
              <a:srgbClr val="00B0F0"/>
            </a:solidFill>
          </c:spPr>
          <c:invertIfNegative val="0"/>
          <c:errBars>
            <c:errBarType val="plus"/>
            <c:errValType val="cust"/>
            <c:noEndCap val="0"/>
            <c:plus>
              <c:numRef>
                <c:f>'Graph data'!$BI$39:$BM$39</c:f>
                <c:numCache>
                  <c:formatCode>General</c:formatCode>
                  <c:ptCount val="5"/>
                  <c:pt idx="0">
                    <c:v>1.964185503295961</c:v>
                  </c:pt>
                  <c:pt idx="1">
                    <c:v>19.304015126392759</c:v>
                  </c:pt>
                  <c:pt idx="2">
                    <c:v>2.9462782549439464</c:v>
                  </c:pt>
                  <c:pt idx="3">
                    <c:v>5.892556509887898</c:v>
                  </c:pt>
                  <c:pt idx="4">
                    <c:v>7.0710678118654755</c:v>
                  </c:pt>
                </c:numCache>
              </c:numRef>
            </c:plus>
            <c:minus>
              <c:numLit>
                <c:formatCode>General</c:formatCode>
                <c:ptCount val="1"/>
                <c:pt idx="0">
                  <c:v>1</c:v>
                </c:pt>
              </c:numLit>
            </c:minus>
            <c:spPr>
              <a:ln w="38100" cap="sq">
                <a:solidFill>
                  <a:srgbClr val="FF0066"/>
                </a:solidFill>
                <a:headEnd w="lg" len="med"/>
              </a:ln>
            </c:spPr>
          </c:errBars>
          <c:cat>
            <c:strRef>
              <c:f>'Graph data'!$BI$2:$BM$2</c:f>
              <c:strCache>
                <c:ptCount val="5"/>
                <c:pt idx="0">
                  <c:v>Pain and Pain-Related
（2 cases）</c:v>
                </c:pt>
                <c:pt idx="1">
                  <c:v>Physical functions and activities of daily living (ADL)
（2 cases）</c:v>
                </c:pt>
                <c:pt idx="2">
                  <c:v>Social functioning
（2 cases）</c:v>
                </c:pt>
                <c:pt idx="3">
                  <c:v>Shoe-related
（2 cases）</c:v>
                </c:pt>
                <c:pt idx="4">
                  <c:v>General health perceptions
（2 cases）</c:v>
                </c:pt>
              </c:strCache>
            </c:strRef>
          </c:cat>
          <c:val>
            <c:numRef>
              <c:f>'Graph data'!$BI$37:$BM$37</c:f>
              <c:numCache>
                <c:formatCode>0.00_);[Red]\(0.00\)</c:formatCode>
                <c:ptCount val="5"/>
                <c:pt idx="0">
                  <c:v>62.5</c:v>
                </c:pt>
                <c:pt idx="1">
                  <c:v>61.35</c:v>
                </c:pt>
                <c:pt idx="2">
                  <c:v>47.916666666666671</c:v>
                </c:pt>
                <c:pt idx="3">
                  <c:v>45.833333333333329</c:v>
                </c:pt>
                <c:pt idx="4">
                  <c:v>55</c:v>
                </c:pt>
              </c:numCache>
            </c:numRef>
          </c:val>
          <c:extLst>
            <c:ext xmlns:c16="http://schemas.microsoft.com/office/drawing/2014/chart" uri="{C3380CC4-5D6E-409C-BE32-E72D297353CC}">
              <c16:uniqueId val="{00000000-A392-4D52-B01D-F138150AC936}"/>
            </c:ext>
          </c:extLst>
        </c:ser>
        <c:dLbls>
          <c:showLegendKey val="0"/>
          <c:showVal val="0"/>
          <c:showCatName val="0"/>
          <c:showSerName val="0"/>
          <c:showPercent val="0"/>
          <c:showBubbleSize val="0"/>
        </c:dLbls>
        <c:gapWidth val="150"/>
        <c:axId val="171515368"/>
        <c:axId val="171516544"/>
      </c:barChart>
      <c:catAx>
        <c:axId val="171515368"/>
        <c:scaling>
          <c:orientation val="minMax"/>
        </c:scaling>
        <c:delete val="0"/>
        <c:axPos val="b"/>
        <c:numFmt formatCode="General" sourceLinked="0"/>
        <c:majorTickMark val="out"/>
        <c:minorTickMark val="none"/>
        <c:tickLblPos val="nextTo"/>
        <c:txPr>
          <a:bodyPr anchor="t" anchorCtr="0"/>
          <a:lstStyle/>
          <a:p>
            <a:pPr>
              <a:defRPr b="1" baseline="0">
                <a:latin typeface="メイリオ" panose="020B0604030504040204" pitchFamily="50" charset="-128"/>
                <a:ea typeface="メイリオ" panose="020B0604030504040204" pitchFamily="50" charset="-128"/>
              </a:defRPr>
            </a:pPr>
            <a:endParaRPr lang="ja-JP"/>
          </a:p>
        </c:txPr>
        <c:crossAx val="171516544"/>
        <c:crosses val="autoZero"/>
        <c:auto val="1"/>
        <c:lblAlgn val="ctr"/>
        <c:lblOffset val="100"/>
        <c:noMultiLvlLbl val="0"/>
      </c:catAx>
      <c:valAx>
        <c:axId val="171516544"/>
        <c:scaling>
          <c:orientation val="minMax"/>
          <c:max val="100"/>
        </c:scaling>
        <c:delete val="0"/>
        <c:axPos val="l"/>
        <c:majorGridlines/>
        <c:numFmt formatCode="0.00_);[Red]\(0.00\)" sourceLinked="1"/>
        <c:majorTickMark val="out"/>
        <c:minorTickMark val="none"/>
        <c:tickLblPos val="nextTo"/>
        <c:txPr>
          <a:bodyPr/>
          <a:lstStyle/>
          <a:p>
            <a:pPr>
              <a:defRPr>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7151536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44685039370078"/>
          <c:y val="0.13882115731320138"/>
          <c:w val="0.67370828646419201"/>
          <c:h val="0.72735532819353876"/>
        </c:manualLayout>
      </c:layout>
      <c:barChart>
        <c:barDir val="col"/>
        <c:grouping val="clustered"/>
        <c:varyColors val="0"/>
        <c:ser>
          <c:idx val="0"/>
          <c:order val="0"/>
          <c:tx>
            <c:strRef>
              <c:f>'Graph data'!$BN$2</c:f>
              <c:strCache>
                <c:ptCount val="1"/>
                <c:pt idx="0">
                  <c:v>Sports (optional)
（2 cases）</c:v>
                </c:pt>
              </c:strCache>
            </c:strRef>
          </c:tx>
          <c:spPr>
            <a:solidFill>
              <a:srgbClr val="FFC000"/>
            </a:solidFill>
          </c:spPr>
          <c:invertIfNegative val="0"/>
          <c:errBars>
            <c:errBarType val="plus"/>
            <c:errValType val="cust"/>
            <c:noEndCap val="0"/>
            <c:plus>
              <c:numRef>
                <c:f>'Graph data'!$BN$39</c:f>
                <c:numCache>
                  <c:formatCode>General</c:formatCode>
                  <c:ptCount val="1"/>
                  <c:pt idx="0">
                    <c:v>16.12203461105323</c:v>
                  </c:pt>
                </c:numCache>
              </c:numRef>
            </c:plus>
            <c:minus>
              <c:numLit>
                <c:formatCode>General</c:formatCode>
                <c:ptCount val="1"/>
                <c:pt idx="0">
                  <c:v>1</c:v>
                </c:pt>
              </c:numLit>
            </c:minus>
            <c:spPr>
              <a:ln w="38100" cap="sq">
                <a:solidFill>
                  <a:srgbClr val="FF0066"/>
                </a:solidFill>
                <a:headEnd w="lg" len="med"/>
                <a:tailEnd w="med" len="med"/>
              </a:ln>
            </c:spPr>
          </c:errBars>
          <c:cat>
            <c:strRef>
              <c:f>'Graph data'!$BN$2</c:f>
              <c:strCache>
                <c:ptCount val="1"/>
                <c:pt idx="0">
                  <c:v>Sports (optional)
（2 cases）</c:v>
                </c:pt>
              </c:strCache>
            </c:strRef>
          </c:cat>
          <c:val>
            <c:numRef>
              <c:f>'Graph data'!$BN$37</c:f>
              <c:numCache>
                <c:formatCode>0.00_);[Red]\(0.00\)</c:formatCode>
                <c:ptCount val="1"/>
                <c:pt idx="0">
                  <c:v>66.400000000000006</c:v>
                </c:pt>
              </c:numCache>
            </c:numRef>
          </c:val>
          <c:extLst>
            <c:ext xmlns:c16="http://schemas.microsoft.com/office/drawing/2014/chart" uri="{C3380CC4-5D6E-409C-BE32-E72D297353CC}">
              <c16:uniqueId val="{00000000-3193-401C-AD2C-D842F7B4CF35}"/>
            </c:ext>
          </c:extLst>
        </c:ser>
        <c:dLbls>
          <c:showLegendKey val="0"/>
          <c:showVal val="0"/>
          <c:showCatName val="0"/>
          <c:showSerName val="0"/>
          <c:showPercent val="0"/>
          <c:showBubbleSize val="0"/>
        </c:dLbls>
        <c:gapWidth val="150"/>
        <c:axId val="171517328"/>
        <c:axId val="171517720"/>
      </c:barChart>
      <c:catAx>
        <c:axId val="171517328"/>
        <c:scaling>
          <c:orientation val="minMax"/>
        </c:scaling>
        <c:delete val="0"/>
        <c:axPos val="b"/>
        <c:numFmt formatCode="General" sourceLinked="0"/>
        <c:majorTickMark val="out"/>
        <c:minorTickMark val="none"/>
        <c:tickLblPos val="nextTo"/>
        <c:txPr>
          <a:bodyPr/>
          <a:lstStyle/>
          <a:p>
            <a:pPr>
              <a:defRPr b="1">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71517720"/>
        <c:crosses val="autoZero"/>
        <c:auto val="1"/>
        <c:lblAlgn val="ctr"/>
        <c:lblOffset val="100"/>
        <c:noMultiLvlLbl val="0"/>
      </c:catAx>
      <c:valAx>
        <c:axId val="171517720"/>
        <c:scaling>
          <c:orientation val="minMax"/>
          <c:max val="100"/>
        </c:scaling>
        <c:delete val="0"/>
        <c:axPos val="l"/>
        <c:majorGridlines/>
        <c:numFmt formatCode="0.00_);[Red]\(0.00\)" sourceLinked="1"/>
        <c:majorTickMark val="out"/>
        <c:minorTickMark val="none"/>
        <c:tickLblPos val="nextTo"/>
        <c:txPr>
          <a:bodyPr/>
          <a:lstStyle/>
          <a:p>
            <a:pPr>
              <a:defRPr sz="1000">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1715173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371475</xdr:colOff>
      <xdr:row>19</xdr:row>
      <xdr:rowOff>66675</xdr:rowOff>
    </xdr:from>
    <xdr:to>
      <xdr:col>18</xdr:col>
      <xdr:colOff>333375</xdr:colOff>
      <xdr:row>22</xdr:row>
      <xdr:rowOff>95250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248650" y="3152775"/>
          <a:ext cx="1323975" cy="542925"/>
        </a:xfrm>
        <a:prstGeom prst="wedgeRoundRectCallout">
          <a:avLst>
            <a:gd name="adj1" fmla="val -45104"/>
            <a:gd name="adj2" fmla="val -1182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列挿入の位置</a:t>
          </a:r>
          <a:endParaRPr kumimoji="1" lang="en-US" altLang="ja-JP" sz="1000">
            <a:solidFill>
              <a:srgbClr val="FF0000"/>
            </a:solidFill>
          </a:endParaRPr>
        </a:p>
        <a:p>
          <a:pPr algn="l"/>
          <a:r>
            <a:rPr kumimoji="1" lang="ja-JP" altLang="en-US" sz="1000">
              <a:solidFill>
                <a:srgbClr val="FF0000"/>
              </a:solidFill>
            </a:rPr>
            <a:t>合計列の二つ手前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90486</xdr:rowOff>
    </xdr:from>
    <xdr:to>
      <xdr:col>13</xdr:col>
      <xdr:colOff>676275</xdr:colOff>
      <xdr:row>32</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180976</xdr:colOff>
      <xdr:row>1</xdr:row>
      <xdr:rowOff>90486</xdr:rowOff>
    </xdr:from>
    <xdr:to>
      <xdr:col>17</xdr:col>
      <xdr:colOff>657226</xdr:colOff>
      <xdr:row>31</xdr:row>
      <xdr:rowOff>171449</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0.51408</cdr:x>
      <cdr:y>0.00638</cdr:y>
    </cdr:from>
    <cdr:to>
      <cdr:x>1</cdr:x>
      <cdr:y>0.19417</cdr:y>
    </cdr:to>
    <cdr:sp macro="" textlink="">
      <cdr:nvSpPr>
        <cdr:cNvPr id="2" name="テキスト ボックス 1">
          <a:extLst xmlns:a="http://schemas.openxmlformats.org/drawingml/2006/main">
            <a:ext uri="{FF2B5EF4-FFF2-40B4-BE49-F238E27FC236}">
              <a16:creationId xmlns:a16="http://schemas.microsoft.com/office/drawing/2014/main" id="{06FA64D8-4FBF-4A05-A631-85F6E7C86432}"/>
            </a:ext>
          </a:extLst>
        </cdr:cNvPr>
        <cdr:cNvSpPr txBox="1"/>
      </cdr:nvSpPr>
      <cdr:spPr>
        <a:xfrm xmlns:a="http://schemas.openxmlformats.org/drawingml/2006/main">
          <a:off x="4695825" y="33339"/>
          <a:ext cx="4438650" cy="981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800">
            <a:latin typeface="メイリオ" panose="020B0604030504040204" pitchFamily="50" charset="-128"/>
            <a:ea typeface="メイリオ" panose="020B0604030504040204" pitchFamily="50"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5DF\share\Users\custo\Desktop\&#20181;&#25499;&#20013;\SML13045_&#21513;&#30000;&#24739;&#32773;&#30331;&#37682;CVS\4_csv&#12487;&#12540;&#12479;&#38598;&#3533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点数集計表】"/>
      <sheetName val="設定シート"/>
      <sheetName val="アンケート結果貼り付け用"/>
      <sheetName val="グラフ用データ"/>
      <sheetName val="グラフ"/>
    </sheetNames>
    <sheetDataSet>
      <sheetData sheetId="0"/>
      <sheetData sheetId="1">
        <row r="5">
          <cell r="R5">
            <v>9</v>
          </cell>
        </row>
        <row r="7">
          <cell r="R7">
            <v>6</v>
          </cell>
        </row>
        <row r="8">
          <cell r="R8">
            <v>3</v>
          </cell>
        </row>
        <row r="9">
          <cell r="R9">
            <v>5</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OLS" id="{5FB271F4-AE52-4BBF-8B39-F977F7450335}" userId="MOLS"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J4" dT="2019-10-31T01:53:18.28" personId="{5FB271F4-AE52-4BBF-8B39-F977F7450335}" id="{49C05D39-72A5-4647-BA5A-D21B876A2F3C}">
    <text>項目名を英訳すると値が0になましたので、数値を入力し、グラフのバーが表示されるようにしております。（数式は消されていますので、ご留意ください。）</text>
  </threadedComment>
  <threadedComment ref="BN4" dT="2019-10-31T01:53:38.61" personId="{5FB271F4-AE52-4BBF-8B39-F977F7450335}" id="{14D0D445-8150-478D-902F-9B99DD2FDD5E}">
    <text>項目名を英訳すると値が0になましたので、数値を入力し、グラフのバーが表示されるようにしております。（数式は消されていますので、ご留意ください。）</text>
  </threadedComment>
  <threadedComment ref="BJ5" dT="2019-10-31T01:53:25.36" personId="{5FB271F4-AE52-4BBF-8B39-F977F7450335}" id="{987539B3-1D91-44CB-9F87-6E731DDB4499}">
    <text>項目名を英訳すると値が0になましたので、数値を入力し、グラフのバーが表示されるようにしております。（数式は消されていますので、ご留意ください。）</text>
  </threadedComment>
  <threadedComment ref="BN5" dT="2019-10-31T01:53:45.83" personId="{5FB271F4-AE52-4BBF-8B39-F977F7450335}" id="{F1555FF3-6258-4B3D-BB97-E638502BD9A5}">
    <text>項目名を英訳すると値が0になましたので、数値を入力し、グラフのバーが表示されるようにしております。（数式は消されていますので、ご留意ください。）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F10"/>
  <sheetViews>
    <sheetView workbookViewId="0">
      <selection activeCell="F28" sqref="F28"/>
    </sheetView>
  </sheetViews>
  <sheetFormatPr defaultRowHeight="13.5" x14ac:dyDescent="0.15"/>
  <cols>
    <col min="1" max="1" width="24.5" bestFit="1" customWidth="1"/>
    <col min="2" max="4" width="9.625" customWidth="1"/>
    <col min="5" max="5" width="9.75" customWidth="1"/>
    <col min="6" max="6" width="9.625" customWidth="1"/>
  </cols>
  <sheetData>
    <row r="1" spans="1:6" x14ac:dyDescent="0.15">
      <c r="A1" s="1" t="s">
        <v>58</v>
      </c>
    </row>
    <row r="2" spans="1:6" x14ac:dyDescent="0.15">
      <c r="A2" s="12" t="s">
        <v>70</v>
      </c>
      <c r="B2" s="12" t="s">
        <v>71</v>
      </c>
      <c r="C2" s="12" t="s">
        <v>72</v>
      </c>
      <c r="D2" s="12" t="s">
        <v>73</v>
      </c>
      <c r="E2" s="12" t="s">
        <v>74</v>
      </c>
      <c r="F2" s="12" t="s">
        <v>75</v>
      </c>
    </row>
    <row r="3" spans="1:6" x14ac:dyDescent="0.15">
      <c r="A3" s="2" t="str">
        <f>'Graph data'!BI3</f>
        <v>Pain and Pain-Related</v>
      </c>
      <c r="B3" s="6">
        <f>'Graph data'!BI36</f>
        <v>125</v>
      </c>
      <c r="C3" s="14">
        <f>'Graph data'!BI37</f>
        <v>62.5</v>
      </c>
      <c r="D3" s="2">
        <f>'Graph data'!BI38</f>
        <v>2</v>
      </c>
      <c r="E3" s="7" t="str">
        <f>'Graph data'!BG40</f>
        <v>SE</v>
      </c>
      <c r="F3" s="7">
        <f>'Graph data'!BI41</f>
        <v>64.464185503295965</v>
      </c>
    </row>
    <row r="4" spans="1:6" x14ac:dyDescent="0.15">
      <c r="A4" s="2" t="s">
        <v>63</v>
      </c>
      <c r="B4" s="6">
        <f>'Graph data'!BJ36</f>
        <v>122.7</v>
      </c>
      <c r="C4" s="14">
        <f>'Graph data'!BJ37</f>
        <v>61.35</v>
      </c>
      <c r="D4" s="2">
        <f>'Graph data'!BJ38</f>
        <v>2</v>
      </c>
      <c r="E4" s="7">
        <f>'Graph data'!BJ39</f>
        <v>19.304015126392759</v>
      </c>
      <c r="F4" s="7">
        <f>'Graph data'!BJ41</f>
        <v>80.654015126392764</v>
      </c>
    </row>
    <row r="5" spans="1:6" x14ac:dyDescent="0.15">
      <c r="A5" s="2" t="s">
        <v>64</v>
      </c>
      <c r="B5" s="6">
        <f>'Graph data'!BK36</f>
        <v>95.833333333333343</v>
      </c>
      <c r="C5" s="14">
        <f>'Graph data'!BK37</f>
        <v>47.916666666666671</v>
      </c>
      <c r="D5" s="2">
        <f>'Graph data'!BK38</f>
        <v>2</v>
      </c>
      <c r="E5" s="7">
        <f>'Graph data'!BK39</f>
        <v>2.9462782549439464</v>
      </c>
      <c r="F5" s="7">
        <f>'Graph data'!BK41</f>
        <v>50.86294492161062</v>
      </c>
    </row>
    <row r="6" spans="1:6" x14ac:dyDescent="0.15">
      <c r="A6" s="2" t="s">
        <v>62</v>
      </c>
      <c r="B6" s="6">
        <f>'Graph data'!BL36</f>
        <v>91.666666666666657</v>
      </c>
      <c r="C6" s="14">
        <f>'Graph data'!BL37</f>
        <v>45.833333333333329</v>
      </c>
      <c r="D6" s="2">
        <f>'Graph data'!BL38</f>
        <v>2</v>
      </c>
      <c r="E6" s="7">
        <f>'Graph data'!BL39</f>
        <v>5.892556509887898</v>
      </c>
      <c r="F6" s="7">
        <f>'Graph data'!BL41</f>
        <v>51.725889843221225</v>
      </c>
    </row>
    <row r="7" spans="1:6" x14ac:dyDescent="0.15">
      <c r="A7" s="2" t="s">
        <v>65</v>
      </c>
      <c r="B7" s="6">
        <f>'Graph data'!BM36</f>
        <v>110</v>
      </c>
      <c r="C7" s="14">
        <f>'Graph data'!BM37</f>
        <v>55</v>
      </c>
      <c r="D7" s="2">
        <f>'Graph data'!BM38</f>
        <v>2</v>
      </c>
      <c r="E7" s="7">
        <f>'Graph data'!BM39</f>
        <v>7.0710678118654755</v>
      </c>
      <c r="F7" s="7">
        <f>'Graph data'!BM41</f>
        <v>62.071067811865476</v>
      </c>
    </row>
    <row r="8" spans="1:6" x14ac:dyDescent="0.15">
      <c r="A8" s="2" t="s">
        <v>66</v>
      </c>
      <c r="B8" s="6">
        <f>'Graph data'!BN36</f>
        <v>132.80000000000001</v>
      </c>
      <c r="C8" s="14">
        <f>'Graph data'!BN37</f>
        <v>66.400000000000006</v>
      </c>
      <c r="D8" s="2">
        <f>'Graph data'!BN38</f>
        <v>2</v>
      </c>
      <c r="E8" s="7">
        <f>'Graph data'!BN39</f>
        <v>16.12203461105323</v>
      </c>
      <c r="F8" s="7">
        <f>'Graph data'!BN41</f>
        <v>82.522034611053243</v>
      </c>
    </row>
    <row r="10" spans="1:6" x14ac:dyDescent="0.15">
      <c r="A10" s="8" t="s">
        <v>60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2:W19"/>
  <sheetViews>
    <sheetView workbookViewId="0">
      <selection activeCell="O30" sqref="O30"/>
    </sheetView>
  </sheetViews>
  <sheetFormatPr defaultRowHeight="13.5" outlineLevelCol="1" x14ac:dyDescent="0.15"/>
  <cols>
    <col min="2" max="2" width="24.5" bestFit="1" customWidth="1"/>
    <col min="3" max="13" width="5.375" bestFit="1" customWidth="1"/>
    <col min="14" max="17" width="5.375" customWidth="1"/>
    <col min="18" max="18" width="7.125" bestFit="1" customWidth="1"/>
    <col min="19" max="19" width="5.75" customWidth="1"/>
    <col min="20" max="22" width="9" hidden="1" customWidth="1" outlineLevel="1"/>
    <col min="23" max="23" width="9" collapsed="1"/>
  </cols>
  <sheetData>
    <row r="2" spans="1:21" x14ac:dyDescent="0.15">
      <c r="A2" s="1" t="s">
        <v>59</v>
      </c>
      <c r="T2" s="1" t="s">
        <v>32</v>
      </c>
    </row>
    <row r="3" spans="1:21" x14ac:dyDescent="0.15">
      <c r="A3" s="3" t="s">
        <v>29</v>
      </c>
      <c r="B3" s="4" t="s">
        <v>30</v>
      </c>
      <c r="C3" s="4">
        <v>1</v>
      </c>
      <c r="D3" s="4">
        <f>C3+1</f>
        <v>2</v>
      </c>
      <c r="E3" s="4">
        <f t="shared" ref="E3:Q3" si="0">D3+1</f>
        <v>3</v>
      </c>
      <c r="F3" s="4">
        <f t="shared" si="0"/>
        <v>4</v>
      </c>
      <c r="G3" s="4">
        <f t="shared" si="0"/>
        <v>5</v>
      </c>
      <c r="H3" s="4">
        <f t="shared" si="0"/>
        <v>6</v>
      </c>
      <c r="I3" s="4">
        <f t="shared" si="0"/>
        <v>7</v>
      </c>
      <c r="J3" s="4">
        <f t="shared" si="0"/>
        <v>8</v>
      </c>
      <c r="K3" s="4">
        <f t="shared" si="0"/>
        <v>9</v>
      </c>
      <c r="L3" s="4">
        <f t="shared" si="0"/>
        <v>10</v>
      </c>
      <c r="M3" s="4">
        <f t="shared" si="0"/>
        <v>11</v>
      </c>
      <c r="N3" s="4">
        <f t="shared" si="0"/>
        <v>12</v>
      </c>
      <c r="O3" s="4">
        <f t="shared" si="0"/>
        <v>13</v>
      </c>
      <c r="P3" s="4">
        <f t="shared" si="0"/>
        <v>14</v>
      </c>
      <c r="Q3" s="4">
        <f t="shared" si="0"/>
        <v>15</v>
      </c>
      <c r="R3" s="4" t="s">
        <v>31</v>
      </c>
      <c r="T3" s="4" t="s">
        <v>33</v>
      </c>
      <c r="U3" s="9" t="s">
        <v>34</v>
      </c>
    </row>
    <row r="4" spans="1:21" x14ac:dyDescent="0.15">
      <c r="A4" s="11"/>
      <c r="B4" s="2"/>
      <c r="C4" s="2"/>
      <c r="D4" s="2"/>
      <c r="E4" s="2"/>
      <c r="F4" s="2"/>
      <c r="G4" s="2"/>
      <c r="H4" s="2"/>
      <c r="I4" s="2"/>
      <c r="J4" s="2"/>
      <c r="K4" s="2"/>
      <c r="L4" s="2"/>
      <c r="M4" s="2"/>
      <c r="N4" s="2"/>
      <c r="O4" s="2"/>
      <c r="P4" s="2"/>
      <c r="Q4" s="2"/>
      <c r="R4" s="10"/>
      <c r="T4" s="5"/>
      <c r="U4" s="2"/>
    </row>
    <row r="5" spans="1:21" x14ac:dyDescent="0.15">
      <c r="A5" s="11">
        <v>1</v>
      </c>
      <c r="B5" s="2" t="s">
        <v>23</v>
      </c>
      <c r="C5" s="2" t="s">
        <v>0</v>
      </c>
      <c r="D5" s="2" t="s">
        <v>38</v>
      </c>
      <c r="E5" s="2" t="s">
        <v>35</v>
      </c>
      <c r="F5" s="2" t="s">
        <v>39</v>
      </c>
      <c r="G5" s="2" t="s">
        <v>40</v>
      </c>
      <c r="H5" s="2" t="s">
        <v>41</v>
      </c>
      <c r="I5" s="2" t="s">
        <v>42</v>
      </c>
      <c r="J5" s="2" t="s">
        <v>43</v>
      </c>
      <c r="K5" s="2" t="s">
        <v>44</v>
      </c>
      <c r="L5" s="2"/>
      <c r="M5" s="2"/>
      <c r="N5" s="2"/>
      <c r="O5" s="2"/>
      <c r="P5" s="2"/>
      <c r="Q5" s="2"/>
      <c r="R5" s="10">
        <f t="shared" ref="R5:R10" si="1">COUNTA(C5:Q5)</f>
        <v>9</v>
      </c>
      <c r="T5" s="5">
        <v>4</v>
      </c>
      <c r="U5" s="2" t="s">
        <v>35</v>
      </c>
    </row>
    <row r="6" spans="1:21" x14ac:dyDescent="0.15">
      <c r="A6" s="11">
        <v>2</v>
      </c>
      <c r="B6" s="2" t="s">
        <v>24</v>
      </c>
      <c r="C6" s="2" t="s">
        <v>3</v>
      </c>
      <c r="D6" s="2" t="s">
        <v>4</v>
      </c>
      <c r="E6" s="2" t="s">
        <v>5</v>
      </c>
      <c r="F6" s="2" t="s">
        <v>6</v>
      </c>
      <c r="G6" s="2" t="s">
        <v>7</v>
      </c>
      <c r="H6" s="2" t="s">
        <v>8</v>
      </c>
      <c r="I6" s="2" t="s">
        <v>9</v>
      </c>
      <c r="J6" s="2" t="s">
        <v>10</v>
      </c>
      <c r="K6" s="2" t="s">
        <v>11</v>
      </c>
      <c r="L6" s="2" t="s">
        <v>12</v>
      </c>
      <c r="M6" s="2" t="s">
        <v>13</v>
      </c>
      <c r="N6" s="2"/>
      <c r="O6" s="2"/>
      <c r="P6" s="2"/>
      <c r="Q6" s="2"/>
      <c r="R6" s="10">
        <f t="shared" si="1"/>
        <v>11</v>
      </c>
      <c r="T6" s="5">
        <v>3</v>
      </c>
      <c r="U6" s="2" t="s">
        <v>36</v>
      </c>
    </row>
    <row r="7" spans="1:21" x14ac:dyDescent="0.15">
      <c r="A7" s="11">
        <v>3</v>
      </c>
      <c r="B7" s="2" t="s">
        <v>25</v>
      </c>
      <c r="C7" s="2" t="s">
        <v>14</v>
      </c>
      <c r="D7" s="2" t="s">
        <v>15</v>
      </c>
      <c r="E7" s="2" t="s">
        <v>16</v>
      </c>
      <c r="F7" s="2" t="s">
        <v>17</v>
      </c>
      <c r="G7" s="2" t="s">
        <v>18</v>
      </c>
      <c r="H7" s="2" t="s">
        <v>19</v>
      </c>
      <c r="I7" s="2"/>
      <c r="J7" s="2"/>
      <c r="K7" s="2"/>
      <c r="L7" s="2"/>
      <c r="M7" s="2"/>
      <c r="N7" s="2"/>
      <c r="O7" s="2"/>
      <c r="P7" s="2"/>
      <c r="Q7" s="2"/>
      <c r="R7" s="10">
        <f t="shared" si="1"/>
        <v>6</v>
      </c>
      <c r="T7" s="5">
        <v>2</v>
      </c>
      <c r="U7" s="2"/>
    </row>
    <row r="8" spans="1:21" x14ac:dyDescent="0.15">
      <c r="A8" s="11">
        <v>4</v>
      </c>
      <c r="B8" s="2" t="s">
        <v>26</v>
      </c>
      <c r="C8" s="2" t="s">
        <v>1</v>
      </c>
      <c r="D8" s="2" t="s">
        <v>2</v>
      </c>
      <c r="E8" s="2" t="s">
        <v>21</v>
      </c>
      <c r="F8" s="2"/>
      <c r="G8" s="2"/>
      <c r="H8" s="2"/>
      <c r="I8" s="2"/>
      <c r="J8" s="2"/>
      <c r="K8" s="2"/>
      <c r="L8" s="2"/>
      <c r="M8" s="2"/>
      <c r="N8" s="2"/>
      <c r="O8" s="2"/>
      <c r="P8" s="2"/>
      <c r="Q8" s="2"/>
      <c r="R8" s="10">
        <f t="shared" si="1"/>
        <v>3</v>
      </c>
      <c r="T8" s="5">
        <v>1</v>
      </c>
      <c r="U8" s="2"/>
    </row>
    <row r="9" spans="1:21" x14ac:dyDescent="0.15">
      <c r="A9" s="11">
        <v>5</v>
      </c>
      <c r="B9" s="2" t="s">
        <v>27</v>
      </c>
      <c r="C9" s="2" t="s">
        <v>20</v>
      </c>
      <c r="D9" s="2" t="s">
        <v>45</v>
      </c>
      <c r="E9" s="2" t="s">
        <v>46</v>
      </c>
      <c r="F9" s="2" t="s">
        <v>47</v>
      </c>
      <c r="G9" s="2" t="s">
        <v>48</v>
      </c>
      <c r="H9" s="2"/>
      <c r="I9" s="2"/>
      <c r="J9" s="2"/>
      <c r="K9" s="2"/>
      <c r="L9" s="2"/>
      <c r="M9" s="2"/>
      <c r="N9" s="2"/>
      <c r="O9" s="2"/>
      <c r="P9" s="2"/>
      <c r="Q9" s="2"/>
      <c r="R9" s="10">
        <f t="shared" si="1"/>
        <v>5</v>
      </c>
      <c r="T9" s="5">
        <v>0</v>
      </c>
      <c r="U9" s="2"/>
    </row>
    <row r="10" spans="1:21" x14ac:dyDescent="0.15">
      <c r="A10" s="11">
        <v>6</v>
      </c>
      <c r="B10" s="2" t="s">
        <v>28</v>
      </c>
      <c r="C10" s="2" t="s">
        <v>22</v>
      </c>
      <c r="D10" s="2" t="s">
        <v>49</v>
      </c>
      <c r="E10" s="2" t="s">
        <v>50</v>
      </c>
      <c r="F10" s="2" t="s">
        <v>51</v>
      </c>
      <c r="G10" s="2" t="s">
        <v>52</v>
      </c>
      <c r="H10" s="2" t="s">
        <v>53</v>
      </c>
      <c r="I10" s="2" t="s">
        <v>54</v>
      </c>
      <c r="J10" s="2" t="s">
        <v>55</v>
      </c>
      <c r="K10" s="2" t="s">
        <v>36</v>
      </c>
      <c r="L10" s="2"/>
      <c r="M10" s="2"/>
      <c r="N10" s="2"/>
      <c r="O10" s="2"/>
      <c r="P10" s="2"/>
      <c r="Q10" s="2"/>
      <c r="R10" s="10">
        <f t="shared" si="1"/>
        <v>9</v>
      </c>
      <c r="T10" s="5"/>
      <c r="U10" s="2"/>
    </row>
    <row r="11" spans="1:21" x14ac:dyDescent="0.15">
      <c r="A11" s="12"/>
      <c r="B11" s="2"/>
      <c r="C11" s="2"/>
      <c r="D11" s="2"/>
      <c r="E11" s="2"/>
      <c r="F11" s="2"/>
      <c r="G11" s="2"/>
      <c r="H11" s="2"/>
      <c r="I11" s="2"/>
      <c r="J11" s="2"/>
      <c r="K11" s="2"/>
      <c r="L11" s="2"/>
      <c r="M11" s="2"/>
      <c r="N11" s="2"/>
      <c r="O11" s="2"/>
      <c r="P11" s="2"/>
      <c r="Q11" s="2"/>
      <c r="R11" s="10"/>
      <c r="T11" s="5"/>
      <c r="U11" s="2"/>
    </row>
    <row r="12" spans="1:21" x14ac:dyDescent="0.15">
      <c r="A12" s="12"/>
      <c r="B12" s="2"/>
      <c r="C12" s="2"/>
      <c r="D12" s="2"/>
      <c r="E12" s="2"/>
      <c r="F12" s="2"/>
      <c r="G12" s="2"/>
      <c r="H12" s="2"/>
      <c r="I12" s="2"/>
      <c r="J12" s="2"/>
      <c r="K12" s="2"/>
      <c r="L12" s="2"/>
      <c r="M12" s="2"/>
      <c r="N12" s="2"/>
      <c r="O12" s="2"/>
      <c r="P12" s="2"/>
      <c r="Q12" s="2"/>
      <c r="R12" s="10"/>
      <c r="T12" s="5"/>
      <c r="U12" s="2"/>
    </row>
    <row r="13" spans="1:21" x14ac:dyDescent="0.15">
      <c r="A13" s="12"/>
      <c r="B13" s="2"/>
      <c r="C13" s="2"/>
      <c r="D13" s="2"/>
      <c r="E13" s="2"/>
      <c r="F13" s="2"/>
      <c r="G13" s="2"/>
      <c r="H13" s="2"/>
      <c r="I13" s="2"/>
      <c r="J13" s="2"/>
      <c r="K13" s="2"/>
      <c r="L13" s="2"/>
      <c r="M13" s="2"/>
      <c r="N13" s="2"/>
      <c r="O13" s="2"/>
      <c r="P13" s="2"/>
      <c r="Q13" s="2"/>
      <c r="R13" s="10"/>
      <c r="T13" s="5"/>
      <c r="U13" s="2"/>
    </row>
    <row r="14" spans="1:21" x14ac:dyDescent="0.15">
      <c r="A14" s="12"/>
      <c r="B14" s="2"/>
      <c r="C14" s="2"/>
      <c r="D14" s="2"/>
      <c r="E14" s="2"/>
      <c r="F14" s="2"/>
      <c r="G14" s="2"/>
      <c r="H14" s="2"/>
      <c r="I14" s="2"/>
      <c r="J14" s="2"/>
      <c r="K14" s="2"/>
      <c r="L14" s="2"/>
      <c r="M14" s="2"/>
      <c r="N14" s="2"/>
      <c r="O14" s="2"/>
      <c r="P14" s="2"/>
      <c r="Q14" s="2"/>
      <c r="R14" s="10"/>
      <c r="T14" s="5"/>
      <c r="U14" s="2"/>
    </row>
    <row r="15" spans="1:21" x14ac:dyDescent="0.15">
      <c r="A15" s="12"/>
      <c r="B15" s="2"/>
      <c r="C15" s="2"/>
      <c r="D15" s="2"/>
      <c r="E15" s="2"/>
      <c r="F15" s="2"/>
      <c r="G15" s="2"/>
      <c r="H15" s="2"/>
      <c r="I15" s="2"/>
      <c r="J15" s="2"/>
      <c r="K15" s="2"/>
      <c r="L15" s="2"/>
      <c r="M15" s="2"/>
      <c r="N15" s="2"/>
      <c r="O15" s="2"/>
      <c r="P15" s="2"/>
      <c r="Q15" s="2"/>
      <c r="R15" s="10"/>
      <c r="T15" s="5"/>
      <c r="U15" s="2"/>
    </row>
    <row r="16" spans="1:21" x14ac:dyDescent="0.15">
      <c r="A16" s="12"/>
      <c r="B16" s="2"/>
      <c r="C16" s="2"/>
      <c r="D16" s="2"/>
      <c r="E16" s="2"/>
      <c r="F16" s="2"/>
      <c r="G16" s="2"/>
      <c r="H16" s="2"/>
      <c r="I16" s="2"/>
      <c r="J16" s="2"/>
      <c r="K16" s="2"/>
      <c r="L16" s="2"/>
      <c r="M16" s="2"/>
      <c r="N16" s="2"/>
      <c r="O16" s="2"/>
      <c r="P16" s="2"/>
      <c r="Q16" s="2"/>
      <c r="R16" s="10"/>
      <c r="T16" s="5"/>
      <c r="U16" s="2"/>
    </row>
    <row r="17" spans="1:21" x14ac:dyDescent="0.15">
      <c r="A17" s="12"/>
      <c r="B17" s="2"/>
      <c r="C17" s="2"/>
      <c r="D17" s="2"/>
      <c r="E17" s="2"/>
      <c r="F17" s="2"/>
      <c r="G17" s="2"/>
      <c r="H17" s="2"/>
      <c r="I17" s="2"/>
      <c r="J17" s="2"/>
      <c r="K17" s="2"/>
      <c r="L17" s="2"/>
      <c r="M17" s="2"/>
      <c r="N17" s="2"/>
      <c r="O17" s="2"/>
      <c r="P17" s="2"/>
      <c r="Q17" s="2"/>
      <c r="R17" s="10"/>
      <c r="T17" s="5"/>
      <c r="U17" s="2"/>
    </row>
    <row r="18" spans="1:21" x14ac:dyDescent="0.15">
      <c r="C18" s="8" t="s">
        <v>61</v>
      </c>
      <c r="Q18" s="1"/>
      <c r="R18" s="13">
        <f>SUM(R4:R17)</f>
        <v>43</v>
      </c>
      <c r="T18" s="8" t="s">
        <v>37</v>
      </c>
    </row>
    <row r="19" spans="1:21" x14ac:dyDescent="0.15">
      <c r="C19" s="8" t="s">
        <v>57</v>
      </c>
      <c r="T19" s="8" t="s">
        <v>56</v>
      </c>
    </row>
  </sheetData>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9" tint="-0.249977111117893"/>
  </sheetPr>
  <dimension ref="A1:BG76"/>
  <sheetViews>
    <sheetView tabSelected="1" zoomScale="80" zoomScaleNormal="80" workbookViewId="0">
      <pane xSplit="1" ySplit="3" topLeftCell="B4" activePane="bottomRight" state="frozen"/>
      <selection pane="topRight" activeCell="B1" sqref="B1"/>
      <selection pane="bottomLeft" activeCell="A4" sqref="A4"/>
      <selection pane="bottomRight" activeCell="E18" sqref="E18"/>
    </sheetView>
  </sheetViews>
  <sheetFormatPr defaultRowHeight="16.5" x14ac:dyDescent="0.15"/>
  <cols>
    <col min="1" max="1" width="20.875" style="31" customWidth="1"/>
    <col min="2" max="4" width="12.375" style="31" customWidth="1"/>
    <col min="5" max="10" width="14.875" style="32" customWidth="1"/>
    <col min="11" max="11" width="11.875" style="31" customWidth="1"/>
    <col min="12" max="56" width="4.625" style="32" customWidth="1"/>
    <col min="57" max="57" width="4.75" style="15" customWidth="1"/>
    <col min="58" max="58" width="33.125" style="15" customWidth="1"/>
    <col min="59" max="59" width="4.5" style="15" customWidth="1"/>
    <col min="60" max="16384" width="9" style="16"/>
  </cols>
  <sheetData>
    <row r="1" spans="1:59" x14ac:dyDescent="0.15">
      <c r="A1" s="67" t="s">
        <v>113</v>
      </c>
      <c r="B1" s="67"/>
      <c r="C1" s="67"/>
      <c r="D1" s="67"/>
      <c r="E1" s="68"/>
      <c r="F1" s="68"/>
      <c r="G1" s="68"/>
      <c r="H1" s="68"/>
      <c r="I1" s="68"/>
      <c r="J1" s="68"/>
      <c r="K1" s="69" t="s">
        <v>129</v>
      </c>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row>
    <row r="2" spans="1:59" ht="33" customHeight="1" x14ac:dyDescent="0.15">
      <c r="A2" s="71" t="s">
        <v>105</v>
      </c>
      <c r="B2" s="72" t="s">
        <v>76</v>
      </c>
      <c r="C2" s="72" t="s">
        <v>77</v>
      </c>
      <c r="D2" s="72" t="s">
        <v>78</v>
      </c>
      <c r="E2" s="74" t="s">
        <v>79</v>
      </c>
      <c r="F2" s="74" t="s">
        <v>80</v>
      </c>
      <c r="G2" s="74" t="s">
        <v>81</v>
      </c>
      <c r="H2" s="74" t="s">
        <v>82</v>
      </c>
      <c r="I2" s="74" t="s">
        <v>83</v>
      </c>
      <c r="J2" s="74" t="s">
        <v>84</v>
      </c>
      <c r="K2" s="17" t="s">
        <v>94</v>
      </c>
      <c r="L2" s="63" t="s">
        <v>96</v>
      </c>
      <c r="M2" s="63"/>
      <c r="N2" s="63"/>
      <c r="O2" s="63"/>
      <c r="P2" s="63"/>
      <c r="Q2" s="63"/>
      <c r="R2" s="63"/>
      <c r="S2" s="63" t="s">
        <v>97</v>
      </c>
      <c r="T2" s="63"/>
      <c r="U2" s="63" t="s">
        <v>95</v>
      </c>
      <c r="V2" s="63"/>
      <c r="W2" s="63" t="s">
        <v>128</v>
      </c>
      <c r="X2" s="63"/>
      <c r="Y2" s="63"/>
      <c r="Z2" s="63"/>
      <c r="AA2" s="63"/>
      <c r="AB2" s="63"/>
      <c r="AC2" s="63"/>
      <c r="AD2" s="63"/>
      <c r="AE2" s="63"/>
      <c r="AF2" s="63"/>
      <c r="AG2" s="63"/>
      <c r="AH2" s="63" t="s">
        <v>98</v>
      </c>
      <c r="AI2" s="63"/>
      <c r="AJ2" s="63"/>
      <c r="AK2" s="63"/>
      <c r="AL2" s="63"/>
      <c r="AM2" s="63"/>
      <c r="AN2" s="63" t="s">
        <v>99</v>
      </c>
      <c r="AO2" s="63"/>
      <c r="AP2" s="63"/>
      <c r="AQ2" s="63"/>
      <c r="AR2" s="63"/>
      <c r="AS2" s="18" t="s">
        <v>97</v>
      </c>
      <c r="AT2" s="64" t="s">
        <v>100</v>
      </c>
      <c r="AU2" s="65"/>
      <c r="AV2" s="63" t="s">
        <v>101</v>
      </c>
      <c r="AW2" s="63"/>
      <c r="AX2" s="63"/>
      <c r="AY2" s="63"/>
      <c r="AZ2" s="63"/>
      <c r="BA2" s="63"/>
      <c r="BB2" s="63"/>
      <c r="BC2" s="63"/>
      <c r="BD2" s="63"/>
      <c r="BE2" s="19"/>
      <c r="BF2" s="66" t="s">
        <v>104</v>
      </c>
      <c r="BG2" s="19"/>
    </row>
    <row r="3" spans="1:59" x14ac:dyDescent="0.15">
      <c r="A3" s="71"/>
      <c r="B3" s="73"/>
      <c r="C3" s="73"/>
      <c r="D3" s="73"/>
      <c r="E3" s="74"/>
      <c r="F3" s="74"/>
      <c r="G3" s="74"/>
      <c r="H3" s="74"/>
      <c r="I3" s="74"/>
      <c r="J3" s="74"/>
      <c r="K3" s="20" t="s">
        <v>102</v>
      </c>
      <c r="L3" s="58" t="s">
        <v>131</v>
      </c>
      <c r="M3" s="58" t="s">
        <v>132</v>
      </c>
      <c r="N3" s="58" t="s">
        <v>133</v>
      </c>
      <c r="O3" s="58" t="s">
        <v>134</v>
      </c>
      <c r="P3" s="58" t="s">
        <v>135</v>
      </c>
      <c r="Q3" s="58" t="s">
        <v>136</v>
      </c>
      <c r="R3" s="58" t="s">
        <v>137</v>
      </c>
      <c r="S3" s="58" t="s">
        <v>138</v>
      </c>
      <c r="T3" s="58" t="s">
        <v>139</v>
      </c>
      <c r="U3" s="58" t="s">
        <v>140</v>
      </c>
      <c r="V3" s="58" t="s">
        <v>141</v>
      </c>
      <c r="W3" s="58" t="s">
        <v>142</v>
      </c>
      <c r="X3" s="58" t="s">
        <v>143</v>
      </c>
      <c r="Y3" s="58" t="s">
        <v>144</v>
      </c>
      <c r="Z3" s="58" t="s">
        <v>145</v>
      </c>
      <c r="AA3" s="58" t="s">
        <v>146</v>
      </c>
      <c r="AB3" s="58" t="s">
        <v>147</v>
      </c>
      <c r="AC3" s="58" t="s">
        <v>148</v>
      </c>
      <c r="AD3" s="58" t="s">
        <v>149</v>
      </c>
      <c r="AE3" s="58" t="s">
        <v>150</v>
      </c>
      <c r="AF3" s="58" t="s">
        <v>151</v>
      </c>
      <c r="AG3" s="58" t="s">
        <v>152</v>
      </c>
      <c r="AH3" s="58" t="s">
        <v>153</v>
      </c>
      <c r="AI3" s="58" t="s">
        <v>154</v>
      </c>
      <c r="AJ3" s="58" t="s">
        <v>155</v>
      </c>
      <c r="AK3" s="58" t="s">
        <v>156</v>
      </c>
      <c r="AL3" s="58" t="s">
        <v>157</v>
      </c>
      <c r="AM3" s="58" t="s">
        <v>158</v>
      </c>
      <c r="AN3" s="58" t="s">
        <v>159</v>
      </c>
      <c r="AO3" s="58" t="s">
        <v>160</v>
      </c>
      <c r="AP3" s="58" t="s">
        <v>161</v>
      </c>
      <c r="AQ3" s="58" t="s">
        <v>162</v>
      </c>
      <c r="AR3" s="58" t="s">
        <v>163</v>
      </c>
      <c r="AS3" s="58" t="s">
        <v>164</v>
      </c>
      <c r="AT3" s="21" t="s">
        <v>67</v>
      </c>
      <c r="AU3" s="21" t="s">
        <v>67</v>
      </c>
      <c r="AV3" s="58" t="s">
        <v>165</v>
      </c>
      <c r="AW3" s="58" t="s">
        <v>166</v>
      </c>
      <c r="AX3" s="58" t="s">
        <v>167</v>
      </c>
      <c r="AY3" s="58" t="s">
        <v>168</v>
      </c>
      <c r="AZ3" s="58" t="s">
        <v>169</v>
      </c>
      <c r="BA3" s="58" t="s">
        <v>170</v>
      </c>
      <c r="BB3" s="58" t="s">
        <v>171</v>
      </c>
      <c r="BC3" s="58" t="s">
        <v>172</v>
      </c>
      <c r="BD3" s="58" t="s">
        <v>173</v>
      </c>
      <c r="BE3" s="19"/>
      <c r="BF3" s="66"/>
      <c r="BG3" s="19"/>
    </row>
    <row r="4" spans="1:59" x14ac:dyDescent="0.15">
      <c r="A4" s="22" t="s">
        <v>123</v>
      </c>
      <c r="B4" s="22" t="s">
        <v>68</v>
      </c>
      <c r="C4" s="22" t="s">
        <v>125</v>
      </c>
      <c r="D4" s="22" t="s">
        <v>85</v>
      </c>
      <c r="E4" s="23" t="s">
        <v>87</v>
      </c>
      <c r="F4" s="23" t="s">
        <v>88</v>
      </c>
      <c r="G4" s="23" t="s">
        <v>127</v>
      </c>
      <c r="H4" s="23" t="s">
        <v>91</v>
      </c>
      <c r="I4" s="23"/>
      <c r="J4" s="23"/>
      <c r="K4" s="24"/>
      <c r="L4" s="23">
        <v>4</v>
      </c>
      <c r="M4" s="23">
        <v>4</v>
      </c>
      <c r="N4" s="23">
        <v>5</v>
      </c>
      <c r="O4" s="23">
        <v>2</v>
      </c>
      <c r="P4" s="23">
        <v>2</v>
      </c>
      <c r="Q4" s="23">
        <v>2</v>
      </c>
      <c r="R4" s="23">
        <v>2</v>
      </c>
      <c r="S4" s="23">
        <v>2</v>
      </c>
      <c r="T4" s="23">
        <v>2</v>
      </c>
      <c r="U4" s="23">
        <v>2</v>
      </c>
      <c r="V4" s="23">
        <v>2</v>
      </c>
      <c r="W4" s="23">
        <v>2</v>
      </c>
      <c r="X4" s="23">
        <v>1</v>
      </c>
      <c r="Y4" s="23">
        <v>2</v>
      </c>
      <c r="Z4" s="23">
        <v>2</v>
      </c>
      <c r="AA4" s="23">
        <v>2</v>
      </c>
      <c r="AB4" s="23">
        <v>2</v>
      </c>
      <c r="AC4" s="23">
        <v>2</v>
      </c>
      <c r="AD4" s="23">
        <v>2</v>
      </c>
      <c r="AE4" s="23">
        <v>2</v>
      </c>
      <c r="AF4" s="23">
        <v>2</v>
      </c>
      <c r="AG4" s="23">
        <v>2</v>
      </c>
      <c r="AH4" s="23">
        <v>2</v>
      </c>
      <c r="AI4" s="23">
        <v>2</v>
      </c>
      <c r="AJ4" s="23">
        <v>2</v>
      </c>
      <c r="AK4" s="23">
        <v>2</v>
      </c>
      <c r="AL4" s="23">
        <v>2</v>
      </c>
      <c r="AM4" s="23">
        <v>2</v>
      </c>
      <c r="AN4" s="23">
        <v>2</v>
      </c>
      <c r="AO4" s="23">
        <v>2</v>
      </c>
      <c r="AP4" s="23">
        <v>2</v>
      </c>
      <c r="AQ4" s="23">
        <v>2</v>
      </c>
      <c r="AR4" s="23">
        <v>2</v>
      </c>
      <c r="AS4" s="23">
        <v>2</v>
      </c>
      <c r="AT4" s="23"/>
      <c r="AU4" s="23"/>
      <c r="AV4" s="23">
        <v>2</v>
      </c>
      <c r="AW4" s="23">
        <v>2</v>
      </c>
      <c r="AX4" s="23">
        <v>2</v>
      </c>
      <c r="AY4" s="23">
        <v>2</v>
      </c>
      <c r="AZ4" s="23">
        <v>2</v>
      </c>
      <c r="BA4" s="23">
        <v>2</v>
      </c>
      <c r="BB4" s="23">
        <v>2</v>
      </c>
      <c r="BC4" s="23">
        <v>2</v>
      </c>
      <c r="BD4" s="23">
        <v>9.5</v>
      </c>
      <c r="BE4" s="25"/>
      <c r="BF4" s="26" t="str">
        <f>F4&amp;" "&amp;H4&amp;" "&amp;J4</f>
        <v xml:space="preserve">Talar fracture Rheumatoid arthritis </v>
      </c>
      <c r="BG4" s="25"/>
    </row>
    <row r="5" spans="1:59" x14ac:dyDescent="0.15">
      <c r="A5" s="28" t="s">
        <v>124</v>
      </c>
      <c r="B5" s="28" t="s">
        <v>69</v>
      </c>
      <c r="C5" s="28" t="s">
        <v>126</v>
      </c>
      <c r="D5" s="28" t="s">
        <v>86</v>
      </c>
      <c r="E5" s="23" t="s">
        <v>127</v>
      </c>
      <c r="F5" s="23" t="s">
        <v>89</v>
      </c>
      <c r="G5" s="23" t="s">
        <v>90</v>
      </c>
      <c r="H5" s="23" t="s">
        <v>92</v>
      </c>
      <c r="I5" s="23" t="s">
        <v>175</v>
      </c>
      <c r="J5" s="23" t="s">
        <v>93</v>
      </c>
      <c r="K5" s="24"/>
      <c r="L5" s="23">
        <v>3</v>
      </c>
      <c r="M5" s="23">
        <v>4</v>
      </c>
      <c r="N5" s="23">
        <v>5</v>
      </c>
      <c r="O5" s="23">
        <v>2</v>
      </c>
      <c r="P5" s="23">
        <v>4</v>
      </c>
      <c r="Q5" s="23">
        <v>2</v>
      </c>
      <c r="R5" s="23">
        <v>4</v>
      </c>
      <c r="S5" s="23">
        <v>0</v>
      </c>
      <c r="T5" s="23">
        <v>1</v>
      </c>
      <c r="U5" s="23">
        <v>0</v>
      </c>
      <c r="V5" s="23">
        <v>2</v>
      </c>
      <c r="W5" s="23">
        <v>2</v>
      </c>
      <c r="X5" s="23">
        <v>2</v>
      </c>
      <c r="Y5" s="23">
        <v>3</v>
      </c>
      <c r="Z5" s="23">
        <v>3</v>
      </c>
      <c r="AA5" s="23">
        <v>4</v>
      </c>
      <c r="AB5" s="23">
        <v>2</v>
      </c>
      <c r="AC5" s="23">
        <v>4</v>
      </c>
      <c r="AD5" s="23">
        <v>3</v>
      </c>
      <c r="AE5" s="23">
        <v>4</v>
      </c>
      <c r="AF5" s="23">
        <v>4</v>
      </c>
      <c r="AG5" s="23">
        <v>2</v>
      </c>
      <c r="AH5" s="23">
        <v>4</v>
      </c>
      <c r="AI5" s="23">
        <v>2</v>
      </c>
      <c r="AJ5" s="23">
        <v>4</v>
      </c>
      <c r="AK5" s="23">
        <v>0</v>
      </c>
      <c r="AL5" s="23">
        <v>1</v>
      </c>
      <c r="AM5" s="23">
        <v>0</v>
      </c>
      <c r="AN5" s="23">
        <v>2</v>
      </c>
      <c r="AO5" s="23">
        <v>2</v>
      </c>
      <c r="AP5" s="23">
        <v>2</v>
      </c>
      <c r="AQ5" s="23">
        <v>3</v>
      </c>
      <c r="AR5" s="23">
        <v>3</v>
      </c>
      <c r="AS5" s="23">
        <v>4</v>
      </c>
      <c r="AT5" s="23" t="s">
        <v>103</v>
      </c>
      <c r="AU5" s="23"/>
      <c r="AV5" s="23">
        <v>3</v>
      </c>
      <c r="AW5" s="23">
        <v>4</v>
      </c>
      <c r="AX5" s="23">
        <v>3</v>
      </c>
      <c r="AY5" s="23">
        <v>4</v>
      </c>
      <c r="AZ5" s="23">
        <v>4</v>
      </c>
      <c r="BA5" s="23">
        <v>2</v>
      </c>
      <c r="BB5" s="23">
        <v>3</v>
      </c>
      <c r="BC5" s="23">
        <v>3</v>
      </c>
      <c r="BD5" s="23">
        <v>5</v>
      </c>
      <c r="BE5" s="25"/>
      <c r="BF5" s="29" t="str">
        <f t="shared" ref="BF5:BF76" si="0">F5&amp;" "&amp;H5&amp;" "&amp;J5</f>
        <v>Gout Flat feet Fatigue fracture</v>
      </c>
      <c r="BG5" s="25"/>
    </row>
    <row r="6" spans="1:59" x14ac:dyDescent="0.15">
      <c r="A6" s="28"/>
      <c r="B6" s="28"/>
      <c r="C6" s="28"/>
      <c r="D6" s="28"/>
      <c r="E6" s="23"/>
      <c r="F6" s="23"/>
      <c r="G6" s="23"/>
      <c r="H6" s="23"/>
      <c r="I6" s="23"/>
      <c r="J6" s="23"/>
      <c r="K6" s="24"/>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5"/>
      <c r="BF6" s="29" t="str">
        <f t="shared" si="0"/>
        <v xml:space="preserve">  </v>
      </c>
      <c r="BG6" s="25"/>
    </row>
    <row r="7" spans="1:59" x14ac:dyDescent="0.15">
      <c r="A7" s="28"/>
      <c r="B7" s="28"/>
      <c r="C7" s="28"/>
      <c r="D7" s="28"/>
      <c r="E7" s="23"/>
      <c r="F7" s="23"/>
      <c r="G7" s="23"/>
      <c r="H7" s="23"/>
      <c r="I7" s="23"/>
      <c r="J7" s="23"/>
      <c r="K7" s="24"/>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5"/>
      <c r="BF7" s="29" t="str">
        <f t="shared" si="0"/>
        <v xml:space="preserve">  </v>
      </c>
      <c r="BG7" s="25"/>
    </row>
    <row r="8" spans="1:59" x14ac:dyDescent="0.15">
      <c r="A8" s="28"/>
      <c r="B8" s="28"/>
      <c r="C8" s="28"/>
      <c r="D8" s="28"/>
      <c r="E8" s="23"/>
      <c r="F8" s="23"/>
      <c r="G8" s="23"/>
      <c r="H8" s="23"/>
      <c r="I8" s="23"/>
      <c r="J8" s="23"/>
      <c r="K8" s="24"/>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5"/>
      <c r="BF8" s="29" t="str">
        <f t="shared" si="0"/>
        <v xml:space="preserve">  </v>
      </c>
      <c r="BG8" s="25"/>
    </row>
    <row r="9" spans="1:59" x14ac:dyDescent="0.15">
      <c r="A9" s="28"/>
      <c r="B9" s="28"/>
      <c r="C9" s="28"/>
      <c r="D9" s="28"/>
      <c r="E9" s="23"/>
      <c r="F9" s="23"/>
      <c r="G9" s="23"/>
      <c r="H9" s="23"/>
      <c r="I9" s="23"/>
      <c r="J9" s="23"/>
      <c r="K9" s="24"/>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5"/>
      <c r="BF9" s="29" t="str">
        <f t="shared" si="0"/>
        <v xml:space="preserve">  </v>
      </c>
      <c r="BG9" s="25"/>
    </row>
    <row r="10" spans="1:59" x14ac:dyDescent="0.15">
      <c r="A10" s="28"/>
      <c r="B10" s="28"/>
      <c r="C10" s="28"/>
      <c r="D10" s="28"/>
      <c r="E10" s="23"/>
      <c r="F10" s="23"/>
      <c r="G10" s="23"/>
      <c r="H10" s="23"/>
      <c r="I10" s="23"/>
      <c r="J10" s="23"/>
      <c r="K10" s="24"/>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5"/>
      <c r="BF10" s="29" t="str">
        <f t="shared" si="0"/>
        <v xml:space="preserve">  </v>
      </c>
      <c r="BG10" s="25"/>
    </row>
    <row r="11" spans="1:59" x14ac:dyDescent="0.15">
      <c r="A11" s="28"/>
      <c r="B11" s="28"/>
      <c r="C11" s="28"/>
      <c r="D11" s="28"/>
      <c r="E11" s="23"/>
      <c r="F11" s="23"/>
      <c r="G11" s="23"/>
      <c r="H11" s="23"/>
      <c r="I11" s="23"/>
      <c r="J11" s="23"/>
      <c r="K11" s="24"/>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5"/>
      <c r="BF11" s="29" t="str">
        <f t="shared" si="0"/>
        <v xml:space="preserve">  </v>
      </c>
      <c r="BG11" s="25"/>
    </row>
    <row r="12" spans="1:59" x14ac:dyDescent="0.15">
      <c r="A12" s="28"/>
      <c r="B12" s="28"/>
      <c r="C12" s="28"/>
      <c r="D12" s="28"/>
      <c r="E12" s="23"/>
      <c r="F12" s="23"/>
      <c r="G12" s="23"/>
      <c r="H12" s="23"/>
      <c r="I12" s="23"/>
      <c r="J12" s="23"/>
      <c r="K12" s="24"/>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5"/>
      <c r="BF12" s="29" t="str">
        <f t="shared" si="0"/>
        <v xml:space="preserve">  </v>
      </c>
      <c r="BG12" s="25"/>
    </row>
    <row r="13" spans="1:59" x14ac:dyDescent="0.15">
      <c r="A13" s="28"/>
      <c r="B13" s="28"/>
      <c r="C13" s="28"/>
      <c r="D13" s="28"/>
      <c r="E13" s="23"/>
      <c r="F13" s="23"/>
      <c r="G13" s="23"/>
      <c r="H13" s="23"/>
      <c r="I13" s="23"/>
      <c r="J13" s="23"/>
      <c r="K13" s="24"/>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5"/>
      <c r="BF13" s="29" t="str">
        <f t="shared" si="0"/>
        <v xml:space="preserve">  </v>
      </c>
      <c r="BG13" s="25"/>
    </row>
    <row r="14" spans="1:59" x14ac:dyDescent="0.15">
      <c r="A14" s="28"/>
      <c r="B14" s="28"/>
      <c r="C14" s="28"/>
      <c r="D14" s="28"/>
      <c r="E14" s="23"/>
      <c r="F14" s="23"/>
      <c r="G14" s="23"/>
      <c r="H14" s="23"/>
      <c r="I14" s="23"/>
      <c r="J14" s="23"/>
      <c r="K14" s="24"/>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5"/>
      <c r="BF14" s="29" t="str">
        <f t="shared" si="0"/>
        <v xml:space="preserve">  </v>
      </c>
      <c r="BG14" s="25"/>
    </row>
    <row r="15" spans="1:59" x14ac:dyDescent="0.15">
      <c r="A15" s="28"/>
      <c r="B15" s="28"/>
      <c r="C15" s="28"/>
      <c r="D15" s="28"/>
      <c r="E15" s="23"/>
      <c r="F15" s="23"/>
      <c r="G15" s="23"/>
      <c r="H15" s="23"/>
      <c r="I15" s="23"/>
      <c r="J15" s="23"/>
      <c r="K15" s="24"/>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5"/>
      <c r="BF15" s="29" t="str">
        <f t="shared" si="0"/>
        <v xml:space="preserve">  </v>
      </c>
      <c r="BG15" s="25"/>
    </row>
    <row r="16" spans="1:59" x14ac:dyDescent="0.15">
      <c r="A16" s="28"/>
      <c r="B16" s="28"/>
      <c r="C16" s="28"/>
      <c r="D16" s="28"/>
      <c r="E16" s="23"/>
      <c r="F16" s="23"/>
      <c r="G16" s="23"/>
      <c r="H16" s="23"/>
      <c r="I16" s="23"/>
      <c r="J16" s="23"/>
      <c r="K16" s="24"/>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5"/>
      <c r="BF16" s="29" t="str">
        <f t="shared" si="0"/>
        <v xml:space="preserve">  </v>
      </c>
      <c r="BG16" s="25"/>
    </row>
    <row r="17" spans="1:59" x14ac:dyDescent="0.15">
      <c r="A17" s="28"/>
      <c r="B17" s="28"/>
      <c r="C17" s="28"/>
      <c r="D17" s="28"/>
      <c r="E17" s="23"/>
      <c r="F17" s="23"/>
      <c r="G17" s="23"/>
      <c r="H17" s="23"/>
      <c r="I17" s="23"/>
      <c r="J17" s="23"/>
      <c r="K17" s="24"/>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5"/>
      <c r="BF17" s="29" t="str">
        <f t="shared" si="0"/>
        <v xml:space="preserve">  </v>
      </c>
      <c r="BG17" s="25"/>
    </row>
    <row r="18" spans="1:59" x14ac:dyDescent="0.15">
      <c r="A18" s="28"/>
      <c r="B18" s="28"/>
      <c r="C18" s="28"/>
      <c r="D18" s="28"/>
      <c r="E18" s="23"/>
      <c r="F18" s="23"/>
      <c r="G18" s="23"/>
      <c r="H18" s="23"/>
      <c r="I18" s="23"/>
      <c r="J18" s="23"/>
      <c r="K18" s="24"/>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5"/>
      <c r="BF18" s="29" t="str">
        <f t="shared" si="0"/>
        <v xml:space="preserve">  </v>
      </c>
      <c r="BG18" s="25"/>
    </row>
    <row r="19" spans="1:59" x14ac:dyDescent="0.15">
      <c r="A19" s="28"/>
      <c r="B19" s="28"/>
      <c r="C19" s="28"/>
      <c r="D19" s="28"/>
      <c r="E19" s="23"/>
      <c r="F19" s="23"/>
      <c r="G19" s="23"/>
      <c r="H19" s="23"/>
      <c r="I19" s="23"/>
      <c r="J19" s="23"/>
      <c r="K19" s="24"/>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5"/>
      <c r="BF19" s="29" t="str">
        <f t="shared" si="0"/>
        <v xml:space="preserve">  </v>
      </c>
      <c r="BG19" s="25"/>
    </row>
    <row r="20" spans="1:59" x14ac:dyDescent="0.15">
      <c r="A20" s="28"/>
      <c r="B20" s="28"/>
      <c r="C20" s="28"/>
      <c r="D20" s="28"/>
      <c r="E20" s="23"/>
      <c r="F20" s="23"/>
      <c r="G20" s="23"/>
      <c r="H20" s="23"/>
      <c r="I20" s="23"/>
      <c r="J20" s="23"/>
      <c r="K20" s="24"/>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5"/>
      <c r="BF20" s="29" t="str">
        <f t="shared" si="0"/>
        <v xml:space="preserve">  </v>
      </c>
      <c r="BG20" s="25"/>
    </row>
    <row r="21" spans="1:59" x14ac:dyDescent="0.15">
      <c r="A21" s="28"/>
      <c r="B21" s="28"/>
      <c r="C21" s="28"/>
      <c r="D21" s="28"/>
      <c r="E21" s="23"/>
      <c r="F21" s="23"/>
      <c r="G21" s="23"/>
      <c r="H21" s="23"/>
      <c r="I21" s="23"/>
      <c r="J21" s="23"/>
      <c r="K21" s="24"/>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5"/>
      <c r="BF21" s="29" t="str">
        <f t="shared" si="0"/>
        <v xml:space="preserve">  </v>
      </c>
      <c r="BG21" s="25"/>
    </row>
    <row r="22" spans="1:59" x14ac:dyDescent="0.15">
      <c r="A22" s="28"/>
      <c r="B22" s="28"/>
      <c r="C22" s="28"/>
      <c r="D22" s="28"/>
      <c r="E22" s="23"/>
      <c r="F22" s="23"/>
      <c r="G22" s="23"/>
      <c r="H22" s="23"/>
      <c r="I22" s="23"/>
      <c r="J22" s="23"/>
      <c r="K22" s="24"/>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5"/>
      <c r="BF22" s="29" t="str">
        <f t="shared" si="0"/>
        <v xml:space="preserve">  </v>
      </c>
      <c r="BG22" s="25"/>
    </row>
    <row r="23" spans="1:59" x14ac:dyDescent="0.15">
      <c r="A23" s="28"/>
      <c r="B23" s="28"/>
      <c r="C23" s="28"/>
      <c r="D23" s="28"/>
      <c r="E23" s="23"/>
      <c r="F23" s="23"/>
      <c r="G23" s="23"/>
      <c r="H23" s="23"/>
      <c r="I23" s="23"/>
      <c r="J23" s="23"/>
      <c r="K23" s="24"/>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5"/>
      <c r="BF23" s="29" t="str">
        <f t="shared" si="0"/>
        <v xml:space="preserve">  </v>
      </c>
      <c r="BG23" s="25"/>
    </row>
    <row r="24" spans="1:59" x14ac:dyDescent="0.15">
      <c r="A24" s="28"/>
      <c r="B24" s="28"/>
      <c r="C24" s="28"/>
      <c r="D24" s="28"/>
      <c r="E24" s="23"/>
      <c r="F24" s="23"/>
      <c r="G24" s="23"/>
      <c r="H24" s="23"/>
      <c r="I24" s="23"/>
      <c r="J24" s="23"/>
      <c r="K24" s="24"/>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5"/>
      <c r="BF24" s="29" t="str">
        <f t="shared" si="0"/>
        <v xml:space="preserve">  </v>
      </c>
      <c r="BG24" s="25"/>
    </row>
    <row r="25" spans="1:59" x14ac:dyDescent="0.15">
      <c r="A25" s="28"/>
      <c r="B25" s="28"/>
      <c r="C25" s="28"/>
      <c r="D25" s="28"/>
      <c r="E25" s="23"/>
      <c r="F25" s="23"/>
      <c r="G25" s="23"/>
      <c r="H25" s="23"/>
      <c r="I25" s="23"/>
      <c r="J25" s="23"/>
      <c r="K25" s="24"/>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5"/>
      <c r="BF25" s="29" t="str">
        <f t="shared" si="0"/>
        <v xml:space="preserve">  </v>
      </c>
      <c r="BG25" s="25"/>
    </row>
    <row r="26" spans="1:59" x14ac:dyDescent="0.15">
      <c r="A26" s="28"/>
      <c r="B26" s="28"/>
      <c r="C26" s="28"/>
      <c r="D26" s="28"/>
      <c r="E26" s="23"/>
      <c r="F26" s="23"/>
      <c r="G26" s="23"/>
      <c r="H26" s="23"/>
      <c r="I26" s="23"/>
      <c r="J26" s="23"/>
      <c r="K26" s="24"/>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5"/>
      <c r="BF26" s="29" t="str">
        <f t="shared" si="0"/>
        <v xml:space="preserve">  </v>
      </c>
      <c r="BG26" s="25"/>
    </row>
    <row r="27" spans="1:59" x14ac:dyDescent="0.15">
      <c r="A27" s="28"/>
      <c r="B27" s="28"/>
      <c r="C27" s="28"/>
      <c r="D27" s="28"/>
      <c r="E27" s="23"/>
      <c r="F27" s="23"/>
      <c r="G27" s="23"/>
      <c r="H27" s="23"/>
      <c r="I27" s="23"/>
      <c r="J27" s="23"/>
      <c r="K27" s="24"/>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5"/>
      <c r="BF27" s="29" t="str">
        <f t="shared" si="0"/>
        <v xml:space="preserve">  </v>
      </c>
      <c r="BG27" s="25"/>
    </row>
    <row r="28" spans="1:59" x14ac:dyDescent="0.15">
      <c r="A28" s="28"/>
      <c r="B28" s="28"/>
      <c r="C28" s="28"/>
      <c r="D28" s="28"/>
      <c r="E28" s="23"/>
      <c r="F28" s="23"/>
      <c r="G28" s="23"/>
      <c r="H28" s="23"/>
      <c r="I28" s="23"/>
      <c r="J28" s="23"/>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5"/>
      <c r="BF28" s="29" t="str">
        <f t="shared" si="0"/>
        <v xml:space="preserve">  </v>
      </c>
      <c r="BG28" s="25"/>
    </row>
    <row r="29" spans="1:59" x14ac:dyDescent="0.15">
      <c r="A29" s="28"/>
      <c r="B29" s="28"/>
      <c r="C29" s="28"/>
      <c r="D29" s="28"/>
      <c r="E29" s="23"/>
      <c r="F29" s="23"/>
      <c r="G29" s="23"/>
      <c r="H29" s="23"/>
      <c r="I29" s="23"/>
      <c r="J29" s="23"/>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5"/>
      <c r="BF29" s="29" t="str">
        <f t="shared" si="0"/>
        <v xml:space="preserve">  </v>
      </c>
      <c r="BG29" s="25"/>
    </row>
    <row r="30" spans="1:59" x14ac:dyDescent="0.15">
      <c r="A30" s="28"/>
      <c r="B30" s="28"/>
      <c r="C30" s="28"/>
      <c r="D30" s="28"/>
      <c r="E30" s="23"/>
      <c r="F30" s="23"/>
      <c r="G30" s="23"/>
      <c r="H30" s="23"/>
      <c r="I30" s="23"/>
      <c r="J30" s="23"/>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5"/>
      <c r="BF30" s="29" t="str">
        <f t="shared" si="0"/>
        <v xml:space="preserve">  </v>
      </c>
      <c r="BG30" s="25"/>
    </row>
    <row r="31" spans="1:59" x14ac:dyDescent="0.15">
      <c r="A31" s="28"/>
      <c r="B31" s="28"/>
      <c r="C31" s="28"/>
      <c r="D31" s="28"/>
      <c r="E31" s="23"/>
      <c r="F31" s="23"/>
      <c r="G31" s="23"/>
      <c r="H31" s="23"/>
      <c r="I31" s="23"/>
      <c r="J31" s="23"/>
      <c r="K31" s="24"/>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5"/>
      <c r="BF31" s="29" t="str">
        <f t="shared" si="0"/>
        <v xml:space="preserve">  </v>
      </c>
      <c r="BG31" s="25"/>
    </row>
    <row r="32" spans="1:59" x14ac:dyDescent="0.15">
      <c r="A32" s="28"/>
      <c r="B32" s="28"/>
      <c r="C32" s="28"/>
      <c r="D32" s="28"/>
      <c r="E32" s="23"/>
      <c r="F32" s="23"/>
      <c r="G32" s="23"/>
      <c r="H32" s="23"/>
      <c r="I32" s="23"/>
      <c r="J32" s="23"/>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5"/>
      <c r="BF32" s="29" t="str">
        <f t="shared" si="0"/>
        <v xml:space="preserve">  </v>
      </c>
      <c r="BG32" s="25"/>
    </row>
    <row r="33" spans="1:59" x14ac:dyDescent="0.15">
      <c r="A33" s="28"/>
      <c r="B33" s="28"/>
      <c r="C33" s="28"/>
      <c r="D33" s="28"/>
      <c r="E33" s="23"/>
      <c r="F33" s="23"/>
      <c r="G33" s="23"/>
      <c r="H33" s="23"/>
      <c r="I33" s="23"/>
      <c r="J33" s="23"/>
      <c r="K33" s="24"/>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5"/>
      <c r="BF33" s="29" t="str">
        <f t="shared" si="0"/>
        <v xml:space="preserve">  </v>
      </c>
      <c r="BG33" s="25"/>
    </row>
    <row r="34" spans="1:59" x14ac:dyDescent="0.15">
      <c r="A34" s="28"/>
      <c r="B34" s="28"/>
      <c r="C34" s="28"/>
      <c r="D34" s="28"/>
      <c r="E34" s="23"/>
      <c r="F34" s="23"/>
      <c r="G34" s="23"/>
      <c r="H34" s="23"/>
      <c r="I34" s="23"/>
      <c r="J34" s="23"/>
      <c r="K34" s="24"/>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5"/>
      <c r="BF34" s="29" t="str">
        <f t="shared" si="0"/>
        <v xml:space="preserve">  </v>
      </c>
      <c r="BG34" s="25"/>
    </row>
    <row r="35" spans="1:59" x14ac:dyDescent="0.15">
      <c r="A35" s="28"/>
      <c r="B35" s="28"/>
      <c r="C35" s="28"/>
      <c r="D35" s="28"/>
      <c r="E35" s="23"/>
      <c r="F35" s="23"/>
      <c r="G35" s="23"/>
      <c r="H35" s="23"/>
      <c r="I35" s="23"/>
      <c r="J35" s="23"/>
      <c r="K35" s="24"/>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5"/>
      <c r="BF35" s="29" t="str">
        <f t="shared" si="0"/>
        <v xml:space="preserve">  </v>
      </c>
      <c r="BG35" s="25"/>
    </row>
    <row r="36" spans="1:59" x14ac:dyDescent="0.15">
      <c r="A36" s="28"/>
      <c r="B36" s="28"/>
      <c r="C36" s="28"/>
      <c r="D36" s="28"/>
      <c r="E36" s="23"/>
      <c r="F36" s="23"/>
      <c r="G36" s="23"/>
      <c r="H36" s="23"/>
      <c r="I36" s="23"/>
      <c r="J36" s="23"/>
      <c r="K36" s="24"/>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5"/>
      <c r="BF36" s="29" t="str">
        <f t="shared" si="0"/>
        <v xml:space="preserve">  </v>
      </c>
      <c r="BG36" s="25"/>
    </row>
    <row r="37" spans="1:59" x14ac:dyDescent="0.15">
      <c r="A37" s="28"/>
      <c r="B37" s="28"/>
      <c r="C37" s="28"/>
      <c r="D37" s="28"/>
      <c r="E37" s="23"/>
      <c r="F37" s="23"/>
      <c r="G37" s="23"/>
      <c r="H37" s="23"/>
      <c r="I37" s="23"/>
      <c r="J37" s="23"/>
      <c r="K37" s="24"/>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5"/>
      <c r="BF37" s="29" t="str">
        <f t="shared" si="0"/>
        <v xml:space="preserve">  </v>
      </c>
      <c r="BG37" s="25"/>
    </row>
    <row r="38" spans="1:59" x14ac:dyDescent="0.15">
      <c r="A38" s="28"/>
      <c r="B38" s="28"/>
      <c r="C38" s="28"/>
      <c r="D38" s="28"/>
      <c r="E38" s="23"/>
      <c r="F38" s="23"/>
      <c r="G38" s="23"/>
      <c r="H38" s="23"/>
      <c r="I38" s="23"/>
      <c r="J38" s="23"/>
      <c r="K38" s="24"/>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5"/>
      <c r="BF38" s="29" t="str">
        <f t="shared" si="0"/>
        <v xml:space="preserve">  </v>
      </c>
      <c r="BG38" s="25"/>
    </row>
    <row r="39" spans="1:59" x14ac:dyDescent="0.15">
      <c r="A39" s="28"/>
      <c r="B39" s="28"/>
      <c r="C39" s="28"/>
      <c r="D39" s="28"/>
      <c r="E39" s="23"/>
      <c r="F39" s="23"/>
      <c r="G39" s="23"/>
      <c r="H39" s="23"/>
      <c r="I39" s="23"/>
      <c r="J39" s="23"/>
      <c r="K39" s="24"/>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5"/>
      <c r="BF39" s="29" t="str">
        <f t="shared" si="0"/>
        <v xml:space="preserve">  </v>
      </c>
      <c r="BG39" s="25"/>
    </row>
    <row r="40" spans="1:59" x14ac:dyDescent="0.15">
      <c r="A40" s="28"/>
      <c r="B40" s="28"/>
      <c r="C40" s="28"/>
      <c r="D40" s="28"/>
      <c r="E40" s="23"/>
      <c r="F40" s="23"/>
      <c r="G40" s="23"/>
      <c r="H40" s="23"/>
      <c r="I40" s="23"/>
      <c r="J40" s="23"/>
      <c r="K40" s="24"/>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5"/>
      <c r="BF40" s="29" t="str">
        <f t="shared" si="0"/>
        <v xml:space="preserve">  </v>
      </c>
      <c r="BG40" s="25"/>
    </row>
    <row r="41" spans="1:59" x14ac:dyDescent="0.15">
      <c r="A41" s="28"/>
      <c r="B41" s="28"/>
      <c r="C41" s="28"/>
      <c r="D41" s="28"/>
      <c r="E41" s="23"/>
      <c r="F41" s="23"/>
      <c r="G41" s="23"/>
      <c r="H41" s="23"/>
      <c r="I41" s="23"/>
      <c r="J41" s="23"/>
      <c r="K41" s="24"/>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5"/>
      <c r="BF41" s="29" t="str">
        <f t="shared" si="0"/>
        <v xml:space="preserve">  </v>
      </c>
      <c r="BG41" s="25"/>
    </row>
    <row r="42" spans="1:59" x14ac:dyDescent="0.15">
      <c r="A42" s="28"/>
      <c r="B42" s="28"/>
      <c r="C42" s="28"/>
      <c r="D42" s="28"/>
      <c r="E42" s="23"/>
      <c r="F42" s="23"/>
      <c r="G42" s="23"/>
      <c r="H42" s="23"/>
      <c r="I42" s="23"/>
      <c r="J42" s="23"/>
      <c r="K42" s="24"/>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5"/>
      <c r="BF42" s="29" t="str">
        <f t="shared" si="0"/>
        <v xml:space="preserve">  </v>
      </c>
      <c r="BG42" s="25"/>
    </row>
    <row r="43" spans="1:59" x14ac:dyDescent="0.15">
      <c r="A43" s="28"/>
      <c r="B43" s="28"/>
      <c r="C43" s="28"/>
      <c r="D43" s="28"/>
      <c r="E43" s="23"/>
      <c r="F43" s="23"/>
      <c r="G43" s="23"/>
      <c r="H43" s="23"/>
      <c r="I43" s="23"/>
      <c r="J43" s="23"/>
      <c r="K43" s="24"/>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5"/>
      <c r="BF43" s="29" t="str">
        <f t="shared" si="0"/>
        <v xml:space="preserve">  </v>
      </c>
      <c r="BG43" s="25"/>
    </row>
    <row r="44" spans="1:59" x14ac:dyDescent="0.15">
      <c r="A44" s="28"/>
      <c r="B44" s="28"/>
      <c r="C44" s="28"/>
      <c r="D44" s="28"/>
      <c r="E44" s="23"/>
      <c r="F44" s="23"/>
      <c r="G44" s="23"/>
      <c r="H44" s="23"/>
      <c r="I44" s="23"/>
      <c r="J44" s="23"/>
      <c r="K44" s="24"/>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5"/>
      <c r="BF44" s="29" t="str">
        <f t="shared" si="0"/>
        <v xml:space="preserve">  </v>
      </c>
      <c r="BG44" s="25"/>
    </row>
    <row r="45" spans="1:59" x14ac:dyDescent="0.15">
      <c r="A45" s="28"/>
      <c r="B45" s="28"/>
      <c r="C45" s="28"/>
      <c r="D45" s="28"/>
      <c r="E45" s="23"/>
      <c r="F45" s="23"/>
      <c r="G45" s="23"/>
      <c r="H45" s="23"/>
      <c r="I45" s="23"/>
      <c r="J45" s="23"/>
      <c r="K45" s="24"/>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5"/>
      <c r="BF45" s="29" t="str">
        <f t="shared" si="0"/>
        <v xml:space="preserve">  </v>
      </c>
      <c r="BG45" s="25"/>
    </row>
    <row r="46" spans="1:59" x14ac:dyDescent="0.15">
      <c r="A46" s="28"/>
      <c r="B46" s="28"/>
      <c r="C46" s="28"/>
      <c r="D46" s="28"/>
      <c r="E46" s="23"/>
      <c r="F46" s="23"/>
      <c r="G46" s="23"/>
      <c r="H46" s="23"/>
      <c r="I46" s="23"/>
      <c r="J46" s="23"/>
      <c r="K46" s="24"/>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5"/>
      <c r="BF46" s="29" t="str">
        <f t="shared" si="0"/>
        <v xml:space="preserve">  </v>
      </c>
      <c r="BG46" s="25"/>
    </row>
    <row r="47" spans="1:59" x14ac:dyDescent="0.15">
      <c r="A47" s="28"/>
      <c r="B47" s="28"/>
      <c r="C47" s="28"/>
      <c r="D47" s="28"/>
      <c r="E47" s="23"/>
      <c r="F47" s="23"/>
      <c r="G47" s="23"/>
      <c r="H47" s="23"/>
      <c r="I47" s="23"/>
      <c r="J47" s="23"/>
      <c r="K47" s="24"/>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5"/>
      <c r="BF47" s="29" t="str">
        <f t="shared" si="0"/>
        <v xml:space="preserve">  </v>
      </c>
      <c r="BG47" s="25"/>
    </row>
    <row r="48" spans="1:59" x14ac:dyDescent="0.15">
      <c r="A48" s="28"/>
      <c r="B48" s="28"/>
      <c r="C48" s="28"/>
      <c r="D48" s="28"/>
      <c r="E48" s="23"/>
      <c r="F48" s="23"/>
      <c r="G48" s="23"/>
      <c r="H48" s="23"/>
      <c r="I48" s="23"/>
      <c r="J48" s="23"/>
      <c r="K48" s="24"/>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5"/>
      <c r="BF48" s="29" t="str">
        <f t="shared" si="0"/>
        <v xml:space="preserve">  </v>
      </c>
      <c r="BG48" s="25"/>
    </row>
    <row r="49" spans="1:59" x14ac:dyDescent="0.15">
      <c r="A49" s="28"/>
      <c r="B49" s="28"/>
      <c r="C49" s="28"/>
      <c r="D49" s="28"/>
      <c r="E49" s="23"/>
      <c r="F49" s="23"/>
      <c r="G49" s="23"/>
      <c r="H49" s="23"/>
      <c r="I49" s="23"/>
      <c r="J49" s="23"/>
      <c r="K49" s="24"/>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5"/>
      <c r="BF49" s="29" t="str">
        <f t="shared" si="0"/>
        <v xml:space="preserve">  </v>
      </c>
      <c r="BG49" s="25"/>
    </row>
    <row r="50" spans="1:59" x14ac:dyDescent="0.15">
      <c r="A50" s="28"/>
      <c r="B50" s="28"/>
      <c r="C50" s="28"/>
      <c r="D50" s="28"/>
      <c r="E50" s="23"/>
      <c r="F50" s="23"/>
      <c r="G50" s="23"/>
      <c r="H50" s="23"/>
      <c r="I50" s="23"/>
      <c r="J50" s="23"/>
      <c r="K50" s="24"/>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5"/>
      <c r="BF50" s="29" t="str">
        <f t="shared" si="0"/>
        <v xml:space="preserve">  </v>
      </c>
      <c r="BG50" s="25"/>
    </row>
    <row r="51" spans="1:59" x14ac:dyDescent="0.15">
      <c r="A51" s="28"/>
      <c r="B51" s="28"/>
      <c r="C51" s="28"/>
      <c r="D51" s="28"/>
      <c r="E51" s="23"/>
      <c r="F51" s="23"/>
      <c r="G51" s="23"/>
      <c r="H51" s="23"/>
      <c r="I51" s="23"/>
      <c r="J51" s="23"/>
      <c r="K51" s="24"/>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5"/>
      <c r="BF51" s="29" t="str">
        <f t="shared" si="0"/>
        <v xml:space="preserve">  </v>
      </c>
      <c r="BG51" s="25"/>
    </row>
    <row r="52" spans="1:59" x14ac:dyDescent="0.15">
      <c r="A52" s="28"/>
      <c r="B52" s="28"/>
      <c r="C52" s="28"/>
      <c r="D52" s="28"/>
      <c r="E52" s="23"/>
      <c r="F52" s="23"/>
      <c r="G52" s="23"/>
      <c r="H52" s="23"/>
      <c r="I52" s="23"/>
      <c r="J52" s="23"/>
      <c r="K52" s="24"/>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5"/>
      <c r="BF52" s="29" t="str">
        <f t="shared" si="0"/>
        <v xml:space="preserve">  </v>
      </c>
      <c r="BG52" s="25"/>
    </row>
    <row r="53" spans="1:59" x14ac:dyDescent="0.15">
      <c r="A53" s="28"/>
      <c r="B53" s="28"/>
      <c r="C53" s="28"/>
      <c r="D53" s="28"/>
      <c r="E53" s="23"/>
      <c r="F53" s="23"/>
      <c r="G53" s="23"/>
      <c r="H53" s="23"/>
      <c r="I53" s="23"/>
      <c r="J53" s="23"/>
      <c r="K53" s="24"/>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5"/>
      <c r="BF53" s="29" t="str">
        <f t="shared" si="0"/>
        <v xml:space="preserve">  </v>
      </c>
      <c r="BG53" s="25"/>
    </row>
    <row r="54" spans="1:59" x14ac:dyDescent="0.15">
      <c r="A54" s="28"/>
      <c r="B54" s="28"/>
      <c r="C54" s="28"/>
      <c r="D54" s="28"/>
      <c r="E54" s="23"/>
      <c r="F54" s="23"/>
      <c r="G54" s="23"/>
      <c r="H54" s="23"/>
      <c r="I54" s="23"/>
      <c r="J54" s="23"/>
      <c r="K54" s="24"/>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5"/>
      <c r="BF54" s="29" t="str">
        <f t="shared" si="0"/>
        <v xml:space="preserve">  </v>
      </c>
      <c r="BG54" s="25"/>
    </row>
    <row r="55" spans="1:59" x14ac:dyDescent="0.15">
      <c r="A55" s="28"/>
      <c r="B55" s="28"/>
      <c r="C55" s="28"/>
      <c r="D55" s="28"/>
      <c r="E55" s="23"/>
      <c r="F55" s="23"/>
      <c r="G55" s="23"/>
      <c r="H55" s="23"/>
      <c r="I55" s="23"/>
      <c r="J55" s="23"/>
      <c r="K55" s="24"/>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5"/>
      <c r="BF55" s="29" t="str">
        <f t="shared" si="0"/>
        <v xml:space="preserve">  </v>
      </c>
      <c r="BG55" s="25"/>
    </row>
    <row r="56" spans="1:59" x14ac:dyDescent="0.15">
      <c r="A56" s="28"/>
      <c r="B56" s="28"/>
      <c r="C56" s="28"/>
      <c r="D56" s="28"/>
      <c r="E56" s="23"/>
      <c r="F56" s="23"/>
      <c r="G56" s="23"/>
      <c r="H56" s="23"/>
      <c r="I56" s="23"/>
      <c r="J56" s="23"/>
      <c r="K56" s="24"/>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5"/>
      <c r="BF56" s="29" t="str">
        <f t="shared" si="0"/>
        <v xml:space="preserve">  </v>
      </c>
      <c r="BG56" s="25"/>
    </row>
    <row r="57" spans="1:59" x14ac:dyDescent="0.15">
      <c r="A57" s="28"/>
      <c r="B57" s="28"/>
      <c r="C57" s="28"/>
      <c r="D57" s="28"/>
      <c r="E57" s="23"/>
      <c r="F57" s="23"/>
      <c r="G57" s="23"/>
      <c r="H57" s="23"/>
      <c r="I57" s="23"/>
      <c r="J57" s="23"/>
      <c r="K57" s="24"/>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5"/>
      <c r="BF57" s="29" t="str">
        <f t="shared" si="0"/>
        <v xml:space="preserve">  </v>
      </c>
      <c r="BG57" s="25"/>
    </row>
    <row r="58" spans="1:59" x14ac:dyDescent="0.15">
      <c r="A58" s="28"/>
      <c r="B58" s="28"/>
      <c r="C58" s="28"/>
      <c r="D58" s="28"/>
      <c r="E58" s="23"/>
      <c r="F58" s="23"/>
      <c r="G58" s="23"/>
      <c r="H58" s="23"/>
      <c r="I58" s="23"/>
      <c r="J58" s="23"/>
      <c r="K58" s="24"/>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5"/>
      <c r="BF58" s="29" t="str">
        <f t="shared" si="0"/>
        <v xml:space="preserve">  </v>
      </c>
      <c r="BG58" s="25"/>
    </row>
    <row r="59" spans="1:59" x14ac:dyDescent="0.15">
      <c r="A59" s="28"/>
      <c r="B59" s="28"/>
      <c r="C59" s="28"/>
      <c r="D59" s="28"/>
      <c r="E59" s="23"/>
      <c r="F59" s="23"/>
      <c r="G59" s="23"/>
      <c r="H59" s="23"/>
      <c r="I59" s="23"/>
      <c r="J59" s="23"/>
      <c r="K59" s="24"/>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5"/>
      <c r="BF59" s="29" t="str">
        <f t="shared" si="0"/>
        <v xml:space="preserve">  </v>
      </c>
      <c r="BG59" s="25"/>
    </row>
    <row r="60" spans="1:59" x14ac:dyDescent="0.15">
      <c r="A60" s="28"/>
      <c r="B60" s="28"/>
      <c r="C60" s="28"/>
      <c r="D60" s="28"/>
      <c r="E60" s="23"/>
      <c r="F60" s="23"/>
      <c r="G60" s="23"/>
      <c r="H60" s="23"/>
      <c r="I60" s="23"/>
      <c r="J60" s="23"/>
      <c r="K60" s="24"/>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5"/>
      <c r="BF60" s="29" t="str">
        <f t="shared" si="0"/>
        <v xml:space="preserve">  </v>
      </c>
      <c r="BG60" s="25"/>
    </row>
    <row r="61" spans="1:59" x14ac:dyDescent="0.15">
      <c r="A61" s="28"/>
      <c r="B61" s="28"/>
      <c r="C61" s="28"/>
      <c r="D61" s="28"/>
      <c r="E61" s="23"/>
      <c r="F61" s="23"/>
      <c r="G61" s="23"/>
      <c r="H61" s="23"/>
      <c r="I61" s="23"/>
      <c r="J61" s="23"/>
      <c r="K61" s="24"/>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5"/>
      <c r="BF61" s="29" t="str">
        <f t="shared" si="0"/>
        <v xml:space="preserve">  </v>
      </c>
      <c r="BG61" s="25"/>
    </row>
    <row r="62" spans="1:59" x14ac:dyDescent="0.15">
      <c r="A62" s="28"/>
      <c r="B62" s="28"/>
      <c r="C62" s="28"/>
      <c r="D62" s="28"/>
      <c r="E62" s="23"/>
      <c r="F62" s="23"/>
      <c r="G62" s="23"/>
      <c r="H62" s="23"/>
      <c r="I62" s="23"/>
      <c r="J62" s="23"/>
      <c r="K62" s="24"/>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5"/>
      <c r="BF62" s="29" t="str">
        <f t="shared" si="0"/>
        <v xml:space="preserve">  </v>
      </c>
      <c r="BG62" s="25"/>
    </row>
    <row r="63" spans="1:59" x14ac:dyDescent="0.15">
      <c r="A63" s="28"/>
      <c r="B63" s="28"/>
      <c r="C63" s="28"/>
      <c r="D63" s="28"/>
      <c r="E63" s="23"/>
      <c r="F63" s="23"/>
      <c r="G63" s="23"/>
      <c r="H63" s="23"/>
      <c r="I63" s="23"/>
      <c r="J63" s="23"/>
      <c r="K63" s="24"/>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5"/>
      <c r="BF63" s="29" t="str">
        <f t="shared" si="0"/>
        <v xml:space="preserve">  </v>
      </c>
      <c r="BG63" s="25"/>
    </row>
    <row r="64" spans="1:59" x14ac:dyDescent="0.15">
      <c r="A64" s="28"/>
      <c r="B64" s="28"/>
      <c r="C64" s="28"/>
      <c r="D64" s="28"/>
      <c r="E64" s="23"/>
      <c r="F64" s="23"/>
      <c r="G64" s="23"/>
      <c r="H64" s="23"/>
      <c r="I64" s="23"/>
      <c r="J64" s="23"/>
      <c r="K64" s="24"/>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5"/>
      <c r="BF64" s="29" t="str">
        <f t="shared" si="0"/>
        <v xml:space="preserve">  </v>
      </c>
      <c r="BG64" s="25"/>
    </row>
    <row r="65" spans="1:59" x14ac:dyDescent="0.15">
      <c r="A65" s="28"/>
      <c r="B65" s="28"/>
      <c r="C65" s="28"/>
      <c r="D65" s="28"/>
      <c r="E65" s="23"/>
      <c r="F65" s="23"/>
      <c r="G65" s="23"/>
      <c r="H65" s="23"/>
      <c r="I65" s="23"/>
      <c r="J65" s="23"/>
      <c r="K65" s="24"/>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5"/>
      <c r="BF65" s="29" t="str">
        <f t="shared" si="0"/>
        <v xml:space="preserve">  </v>
      </c>
      <c r="BG65" s="25"/>
    </row>
    <row r="66" spans="1:59" x14ac:dyDescent="0.15">
      <c r="A66" s="28"/>
      <c r="B66" s="28"/>
      <c r="C66" s="28"/>
      <c r="D66" s="28"/>
      <c r="E66" s="23"/>
      <c r="F66" s="23"/>
      <c r="G66" s="23"/>
      <c r="H66" s="23"/>
      <c r="I66" s="23"/>
      <c r="J66" s="23"/>
      <c r="K66" s="24"/>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5"/>
      <c r="BF66" s="29" t="str">
        <f t="shared" si="0"/>
        <v xml:space="preserve">  </v>
      </c>
      <c r="BG66" s="25"/>
    </row>
    <row r="67" spans="1:59" x14ac:dyDescent="0.15">
      <c r="A67" s="28"/>
      <c r="B67" s="28"/>
      <c r="C67" s="28"/>
      <c r="D67" s="28"/>
      <c r="E67" s="23"/>
      <c r="F67" s="23"/>
      <c r="G67" s="23"/>
      <c r="H67" s="23"/>
      <c r="I67" s="23"/>
      <c r="J67" s="23"/>
      <c r="K67" s="24"/>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5"/>
      <c r="BF67" s="29" t="str">
        <f t="shared" si="0"/>
        <v xml:space="preserve">  </v>
      </c>
      <c r="BG67" s="25"/>
    </row>
    <row r="68" spans="1:59" x14ac:dyDescent="0.15">
      <c r="A68" s="28"/>
      <c r="B68" s="28"/>
      <c r="C68" s="28"/>
      <c r="D68" s="28"/>
      <c r="E68" s="23"/>
      <c r="F68" s="23"/>
      <c r="G68" s="23"/>
      <c r="H68" s="23"/>
      <c r="I68" s="23"/>
      <c r="J68" s="23"/>
      <c r="K68" s="24"/>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5"/>
      <c r="BF68" s="29" t="str">
        <f t="shared" si="0"/>
        <v xml:space="preserve">  </v>
      </c>
      <c r="BG68" s="25"/>
    </row>
    <row r="69" spans="1:59" x14ac:dyDescent="0.15">
      <c r="A69" s="28"/>
      <c r="B69" s="28"/>
      <c r="C69" s="28"/>
      <c r="D69" s="28"/>
      <c r="E69" s="23"/>
      <c r="F69" s="23"/>
      <c r="G69" s="23"/>
      <c r="H69" s="23"/>
      <c r="I69" s="23"/>
      <c r="J69" s="23"/>
      <c r="K69" s="24"/>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5"/>
      <c r="BF69" s="29" t="str">
        <f t="shared" si="0"/>
        <v xml:space="preserve">  </v>
      </c>
      <c r="BG69" s="25"/>
    </row>
    <row r="70" spans="1:59" x14ac:dyDescent="0.15">
      <c r="A70" s="28"/>
      <c r="B70" s="28"/>
      <c r="C70" s="28"/>
      <c r="D70" s="28"/>
      <c r="E70" s="23"/>
      <c r="F70" s="23"/>
      <c r="G70" s="23"/>
      <c r="H70" s="23"/>
      <c r="I70" s="23"/>
      <c r="J70" s="23"/>
      <c r="K70" s="24"/>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5"/>
      <c r="BF70" s="29" t="str">
        <f t="shared" si="0"/>
        <v xml:space="preserve">  </v>
      </c>
      <c r="BG70" s="25"/>
    </row>
    <row r="71" spans="1:59" x14ac:dyDescent="0.15">
      <c r="A71" s="28"/>
      <c r="B71" s="28"/>
      <c r="C71" s="28"/>
      <c r="D71" s="28"/>
      <c r="E71" s="23"/>
      <c r="F71" s="23"/>
      <c r="G71" s="23"/>
      <c r="H71" s="23"/>
      <c r="I71" s="23"/>
      <c r="J71" s="23"/>
      <c r="K71" s="24"/>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30"/>
      <c r="BF71" s="29" t="str">
        <f t="shared" si="0"/>
        <v xml:space="preserve">  </v>
      </c>
      <c r="BG71" s="30"/>
    </row>
    <row r="72" spans="1:59" x14ac:dyDescent="0.15">
      <c r="A72" s="28"/>
      <c r="B72" s="28"/>
      <c r="C72" s="28"/>
      <c r="D72" s="28"/>
      <c r="E72" s="23"/>
      <c r="F72" s="23"/>
      <c r="G72" s="23"/>
      <c r="H72" s="23"/>
      <c r="I72" s="23"/>
      <c r="J72" s="23"/>
      <c r="K72" s="24"/>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30"/>
      <c r="BF72" s="29" t="str">
        <f t="shared" si="0"/>
        <v xml:space="preserve">  </v>
      </c>
      <c r="BG72" s="30"/>
    </row>
    <row r="73" spans="1:59" x14ac:dyDescent="0.15">
      <c r="A73" s="28"/>
      <c r="B73" s="28"/>
      <c r="C73" s="28"/>
      <c r="D73" s="28"/>
      <c r="E73" s="23"/>
      <c r="F73" s="23"/>
      <c r="G73" s="23"/>
      <c r="H73" s="23"/>
      <c r="I73" s="23"/>
      <c r="J73" s="23"/>
      <c r="K73" s="24"/>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30"/>
      <c r="BF73" s="29" t="str">
        <f t="shared" si="0"/>
        <v xml:space="preserve">  </v>
      </c>
      <c r="BG73" s="30"/>
    </row>
    <row r="74" spans="1:59" x14ac:dyDescent="0.15">
      <c r="A74" s="28"/>
      <c r="B74" s="28"/>
      <c r="C74" s="28"/>
      <c r="D74" s="28"/>
      <c r="E74" s="23"/>
      <c r="F74" s="23"/>
      <c r="G74" s="23"/>
      <c r="H74" s="23"/>
      <c r="I74" s="23"/>
      <c r="J74" s="23"/>
      <c r="K74" s="24"/>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30"/>
      <c r="BF74" s="29" t="str">
        <f t="shared" si="0"/>
        <v xml:space="preserve">  </v>
      </c>
      <c r="BG74" s="30"/>
    </row>
    <row r="75" spans="1:59" x14ac:dyDescent="0.15">
      <c r="A75" s="28"/>
      <c r="B75" s="28"/>
      <c r="C75" s="28"/>
      <c r="D75" s="28"/>
      <c r="E75" s="23"/>
      <c r="F75" s="23"/>
      <c r="G75" s="23"/>
      <c r="H75" s="23"/>
      <c r="I75" s="23"/>
      <c r="J75" s="23"/>
      <c r="K75" s="24"/>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30"/>
      <c r="BF75" s="29" t="str">
        <f t="shared" si="0"/>
        <v xml:space="preserve">  </v>
      </c>
      <c r="BG75" s="30"/>
    </row>
    <row r="76" spans="1:59" x14ac:dyDescent="0.15">
      <c r="A76" s="28"/>
      <c r="B76" s="28"/>
      <c r="C76" s="28"/>
      <c r="D76" s="28"/>
      <c r="E76" s="23"/>
      <c r="F76" s="23"/>
      <c r="G76" s="23"/>
      <c r="H76" s="23"/>
      <c r="I76" s="23"/>
      <c r="J76" s="23"/>
      <c r="K76" s="24"/>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30"/>
      <c r="BF76" s="29" t="str">
        <f t="shared" si="0"/>
        <v xml:space="preserve">  </v>
      </c>
      <c r="BG76" s="30"/>
    </row>
  </sheetData>
  <mergeCells count="21">
    <mergeCell ref="W2:AG2"/>
    <mergeCell ref="A1:J1"/>
    <mergeCell ref="K1:BD1"/>
    <mergeCell ref="A2:A3"/>
    <mergeCell ref="B2:B3"/>
    <mergeCell ref="C2:C3"/>
    <mergeCell ref="D2:D3"/>
    <mergeCell ref="E2:E3"/>
    <mergeCell ref="F2:F3"/>
    <mergeCell ref="G2:G3"/>
    <mergeCell ref="H2:H3"/>
    <mergeCell ref="I2:I3"/>
    <mergeCell ref="J2:J3"/>
    <mergeCell ref="L2:R2"/>
    <mergeCell ref="S2:T2"/>
    <mergeCell ref="U2:V2"/>
    <mergeCell ref="AH2:AM2"/>
    <mergeCell ref="AN2:AR2"/>
    <mergeCell ref="AT2:AU2"/>
    <mergeCell ref="AV2:BD2"/>
    <mergeCell ref="BF2:BF3"/>
  </mergeCells>
  <phoneticPr fontId="4"/>
  <conditionalFormatting sqref="M3:BD3">
    <cfRule type="expression" dxfId="15" priority="2">
      <formula>ISNUMBER(MATCH($O$77:$O$83,0))</formula>
    </cfRule>
  </conditionalFormatting>
  <conditionalFormatting sqref="L3:BD3">
    <cfRule type="expression" dxfId="14" priority="3">
      <formula>ISNUMBER(MATCH($L3,$O$77:$O$83,0))</formula>
    </cfRule>
  </conditionalFormatting>
  <conditionalFormatting sqref="M3:BD3">
    <cfRule type="expression" dxfId="13" priority="4">
      <formula>ISNUMBER(MATCH($L$4,$O$77:$O$83,0))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9F91AC7-6C62-4F6F-A7A7-C70EAD9141FF}">
            <xm:f>ISNUMBER(MATCH($L3,設定シート!#REF!,0))</xm:f>
            <x14:dxf>
              <fill>
                <patternFill>
                  <bgColor rgb="FFFF99CC"/>
                </patternFill>
              </fill>
            </x14:dxf>
          </x14:cfRule>
          <xm:sqref>L3:BD3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rgb="FF00B0F0"/>
  </sheetPr>
  <dimension ref="A1:BN41"/>
  <sheetViews>
    <sheetView zoomScale="70" zoomScaleNormal="70" workbookViewId="0">
      <pane xSplit="1" ySplit="3" topLeftCell="B4" activePane="bottomRight" state="frozen"/>
      <selection pane="topRight" activeCell="B1" sqref="B1"/>
      <selection pane="bottomLeft" activeCell="A4" sqref="A4"/>
      <selection pane="bottomRight" activeCell="Z5" sqref="Z5"/>
    </sheetView>
  </sheetViews>
  <sheetFormatPr defaultRowHeight="16.5" x14ac:dyDescent="0.15"/>
  <cols>
    <col min="1" max="1" width="20.875" style="31" customWidth="1"/>
    <col min="2" max="4" width="12.375" style="31" customWidth="1"/>
    <col min="5" max="5" width="14.875" style="32" customWidth="1"/>
    <col min="6" max="6" width="4.625" style="32" customWidth="1"/>
    <col min="7" max="7" width="11.875" style="31" customWidth="1"/>
    <col min="8" max="52" width="4.625" style="32" customWidth="1"/>
    <col min="53" max="53" width="4.75" style="15" customWidth="1"/>
    <col min="54" max="54" width="13.125" style="16" bestFit="1" customWidth="1"/>
    <col min="55" max="55" width="22.25" style="16" bestFit="1" customWidth="1"/>
    <col min="56" max="56" width="11.375" style="16" bestFit="1" customWidth="1"/>
    <col min="57" max="57" width="6.375" style="16" bestFit="1" customWidth="1"/>
    <col min="58" max="58" width="11.375" style="16" bestFit="1" customWidth="1"/>
    <col min="59" max="59" width="18.625" style="16" bestFit="1" customWidth="1"/>
    <col min="60" max="60" width="4.5" style="16" customWidth="1"/>
    <col min="61" max="61" width="13.125" style="16" bestFit="1" customWidth="1"/>
    <col min="62" max="62" width="22.25" style="16" bestFit="1" customWidth="1"/>
    <col min="63" max="63" width="11.375" style="16" bestFit="1" customWidth="1"/>
    <col min="64" max="64" width="13.375" style="16" customWidth="1"/>
    <col min="65" max="65" width="11.375" style="16" bestFit="1" customWidth="1"/>
    <col min="66" max="66" width="18.625" style="16" bestFit="1" customWidth="1"/>
    <col min="67" max="16384" width="9" style="16"/>
  </cols>
  <sheetData>
    <row r="1" spans="1:66" x14ac:dyDescent="0.15">
      <c r="A1" s="67" t="s">
        <v>116</v>
      </c>
      <c r="B1" s="67"/>
      <c r="C1" s="67"/>
      <c r="D1" s="67"/>
      <c r="E1" s="68"/>
      <c r="F1" s="37"/>
      <c r="G1" s="87" t="s">
        <v>130</v>
      </c>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B1" s="85" t="s">
        <v>115</v>
      </c>
      <c r="BC1" s="85"/>
      <c r="BD1" s="85"/>
      <c r="BE1" s="85"/>
      <c r="BF1" s="85"/>
      <c r="BG1" s="85"/>
      <c r="BI1" s="83" t="s">
        <v>111</v>
      </c>
      <c r="BJ1" s="84"/>
      <c r="BK1" s="84"/>
      <c r="BL1" s="84"/>
      <c r="BM1" s="84"/>
      <c r="BN1" s="84"/>
    </row>
    <row r="2" spans="1:66" ht="60.75" customHeight="1" x14ac:dyDescent="0.15">
      <c r="A2" s="71" t="s">
        <v>105</v>
      </c>
      <c r="B2" s="72" t="s">
        <v>76</v>
      </c>
      <c r="C2" s="72" t="s">
        <v>77</v>
      </c>
      <c r="D2" s="72" t="s">
        <v>78</v>
      </c>
      <c r="E2" s="89" t="s">
        <v>104</v>
      </c>
      <c r="F2" s="38"/>
      <c r="G2" s="17" t="s">
        <v>94</v>
      </c>
      <c r="H2" s="41" t="s">
        <v>112</v>
      </c>
      <c r="I2" s="41" t="s">
        <v>112</v>
      </c>
      <c r="J2" s="41" t="s">
        <v>112</v>
      </c>
      <c r="K2" s="41" t="s">
        <v>112</v>
      </c>
      <c r="L2" s="41" t="s">
        <v>112</v>
      </c>
      <c r="M2" s="41" t="s">
        <v>112</v>
      </c>
      <c r="N2" s="41" t="s">
        <v>112</v>
      </c>
      <c r="O2" s="41" t="s">
        <v>108</v>
      </c>
      <c r="P2" s="42" t="s">
        <v>108</v>
      </c>
      <c r="Q2" s="41" t="s">
        <v>112</v>
      </c>
      <c r="R2" s="41" t="s">
        <v>112</v>
      </c>
      <c r="S2" s="41" t="s">
        <v>106</v>
      </c>
      <c r="T2" s="41" t="s">
        <v>106</v>
      </c>
      <c r="U2" s="41" t="s">
        <v>106</v>
      </c>
      <c r="V2" s="41" t="s">
        <v>106</v>
      </c>
      <c r="W2" s="41" t="s">
        <v>106</v>
      </c>
      <c r="X2" s="41" t="s">
        <v>106</v>
      </c>
      <c r="Y2" s="41" t="s">
        <v>106</v>
      </c>
      <c r="Z2" s="41" t="s">
        <v>106</v>
      </c>
      <c r="AA2" s="41" t="s">
        <v>106</v>
      </c>
      <c r="AB2" s="41" t="s">
        <v>106</v>
      </c>
      <c r="AC2" s="41" t="s">
        <v>106</v>
      </c>
      <c r="AD2" s="41" t="s">
        <v>107</v>
      </c>
      <c r="AE2" s="41" t="s">
        <v>107</v>
      </c>
      <c r="AF2" s="41" t="s">
        <v>107</v>
      </c>
      <c r="AG2" s="41" t="s">
        <v>107</v>
      </c>
      <c r="AH2" s="41" t="s">
        <v>107</v>
      </c>
      <c r="AI2" s="41" t="s">
        <v>107</v>
      </c>
      <c r="AJ2" s="41" t="s">
        <v>109</v>
      </c>
      <c r="AK2" s="41" t="s">
        <v>109</v>
      </c>
      <c r="AL2" s="41" t="s">
        <v>109</v>
      </c>
      <c r="AM2" s="41" t="s">
        <v>109</v>
      </c>
      <c r="AN2" s="41" t="s">
        <v>109</v>
      </c>
      <c r="AO2" s="41" t="s">
        <v>108</v>
      </c>
      <c r="AP2" s="41" t="s">
        <v>114</v>
      </c>
      <c r="AQ2" s="41" t="s">
        <v>114</v>
      </c>
      <c r="AR2" s="41" t="s">
        <v>114</v>
      </c>
      <c r="AS2" s="41" t="s">
        <v>114</v>
      </c>
      <c r="AT2" s="41" t="s">
        <v>114</v>
      </c>
      <c r="AU2" s="41" t="s">
        <v>114</v>
      </c>
      <c r="AV2" s="41" t="s">
        <v>114</v>
      </c>
      <c r="AW2" s="41" t="s">
        <v>114</v>
      </c>
      <c r="AX2" s="41" t="s">
        <v>114</v>
      </c>
      <c r="AY2" s="41" t="s">
        <v>114</v>
      </c>
      <c r="AZ2" s="41" t="s">
        <v>114</v>
      </c>
      <c r="BA2" s="34"/>
      <c r="BB2" s="86"/>
      <c r="BC2" s="86"/>
      <c r="BD2" s="86"/>
      <c r="BE2" s="86"/>
      <c r="BF2" s="86"/>
      <c r="BG2" s="86"/>
      <c r="BI2" s="60" t="str">
        <f>BI3&amp;CHAR(10)
&amp;"（"&amp;BI38&amp;" cases）"</f>
        <v>Pain and Pain-Related
（2 cases）</v>
      </c>
      <c r="BJ2" s="60" t="str">
        <f>BJ3&amp;CHAR(10)
&amp;"（"&amp;BJ38&amp;" cases）"</f>
        <v>Physical functions and activities of daily living (ADL)
（2 cases）</v>
      </c>
      <c r="BK2" s="60" t="str">
        <f t="shared" ref="BK2:BN2" si="0">BK3&amp;CHAR(10)
&amp;"（"&amp;BK38&amp;" cases）"</f>
        <v>Social functioning
（2 cases）</v>
      </c>
      <c r="BL2" s="60" t="str">
        <f t="shared" si="0"/>
        <v>Shoe-related
（2 cases）</v>
      </c>
      <c r="BM2" s="60" t="str">
        <f t="shared" si="0"/>
        <v>General health perceptions
（2 cases）</v>
      </c>
      <c r="BN2" s="60" t="str">
        <f t="shared" si="0"/>
        <v>Sports (optional)
（2 cases）</v>
      </c>
    </row>
    <row r="3" spans="1:66" x14ac:dyDescent="0.15">
      <c r="A3" s="71"/>
      <c r="B3" s="73"/>
      <c r="C3" s="73"/>
      <c r="D3" s="73"/>
      <c r="E3" s="89"/>
      <c r="F3" s="38"/>
      <c r="G3" s="20" t="s">
        <v>102</v>
      </c>
      <c r="H3" s="58" t="s">
        <v>131</v>
      </c>
      <c r="I3" s="58" t="s">
        <v>132</v>
      </c>
      <c r="J3" s="58" t="s">
        <v>133</v>
      </c>
      <c r="K3" s="58" t="s">
        <v>134</v>
      </c>
      <c r="L3" s="58" t="s">
        <v>135</v>
      </c>
      <c r="M3" s="58" t="s">
        <v>136</v>
      </c>
      <c r="N3" s="58" t="s">
        <v>137</v>
      </c>
      <c r="O3" s="58" t="s">
        <v>138</v>
      </c>
      <c r="P3" s="58" t="s">
        <v>139</v>
      </c>
      <c r="Q3" s="58" t="s">
        <v>140</v>
      </c>
      <c r="R3" s="58" t="s">
        <v>141</v>
      </c>
      <c r="S3" s="58" t="s">
        <v>142</v>
      </c>
      <c r="T3" s="58" t="s">
        <v>143</v>
      </c>
      <c r="U3" s="58" t="s">
        <v>144</v>
      </c>
      <c r="V3" s="58" t="s">
        <v>145</v>
      </c>
      <c r="W3" s="58" t="s">
        <v>146</v>
      </c>
      <c r="X3" s="58" t="s">
        <v>147</v>
      </c>
      <c r="Y3" s="58" t="s">
        <v>148</v>
      </c>
      <c r="Z3" s="58" t="s">
        <v>149</v>
      </c>
      <c r="AA3" s="58" t="s">
        <v>150</v>
      </c>
      <c r="AB3" s="58" t="s">
        <v>151</v>
      </c>
      <c r="AC3" s="58" t="s">
        <v>152</v>
      </c>
      <c r="AD3" s="58" t="s">
        <v>153</v>
      </c>
      <c r="AE3" s="58" t="s">
        <v>154</v>
      </c>
      <c r="AF3" s="58" t="s">
        <v>155</v>
      </c>
      <c r="AG3" s="58" t="s">
        <v>156</v>
      </c>
      <c r="AH3" s="58" t="s">
        <v>157</v>
      </c>
      <c r="AI3" s="58" t="s">
        <v>158</v>
      </c>
      <c r="AJ3" s="58" t="s">
        <v>159</v>
      </c>
      <c r="AK3" s="58" t="s">
        <v>160</v>
      </c>
      <c r="AL3" s="58" t="s">
        <v>161</v>
      </c>
      <c r="AM3" s="58" t="s">
        <v>162</v>
      </c>
      <c r="AN3" s="58" t="s">
        <v>163</v>
      </c>
      <c r="AO3" s="58" t="s">
        <v>164</v>
      </c>
      <c r="AP3" s="21" t="s">
        <v>67</v>
      </c>
      <c r="AQ3" s="21" t="s">
        <v>67</v>
      </c>
      <c r="AR3" s="58" t="s">
        <v>165</v>
      </c>
      <c r="AS3" s="58" t="s">
        <v>166</v>
      </c>
      <c r="AT3" s="58" t="s">
        <v>167</v>
      </c>
      <c r="AU3" s="58" t="s">
        <v>168</v>
      </c>
      <c r="AV3" s="58" t="s">
        <v>169</v>
      </c>
      <c r="AW3" s="58" t="s">
        <v>170</v>
      </c>
      <c r="AX3" s="58" t="s">
        <v>171</v>
      </c>
      <c r="AY3" s="58" t="s">
        <v>172</v>
      </c>
      <c r="AZ3" s="58" t="s">
        <v>173</v>
      </c>
      <c r="BA3" s="34"/>
      <c r="BB3" s="57" t="s">
        <v>96</v>
      </c>
      <c r="BC3" s="57" t="s">
        <v>128</v>
      </c>
      <c r="BD3" s="57" t="s">
        <v>107</v>
      </c>
      <c r="BE3" s="57" t="s">
        <v>108</v>
      </c>
      <c r="BF3" s="57" t="s">
        <v>109</v>
      </c>
      <c r="BG3" s="57" t="s">
        <v>110</v>
      </c>
      <c r="BI3" s="57" t="s">
        <v>96</v>
      </c>
      <c r="BJ3" s="57" t="s">
        <v>128</v>
      </c>
      <c r="BK3" s="57" t="s">
        <v>107</v>
      </c>
      <c r="BL3" s="57" t="s">
        <v>108</v>
      </c>
      <c r="BM3" s="57" t="s">
        <v>109</v>
      </c>
      <c r="BN3" s="57" t="s">
        <v>174</v>
      </c>
    </row>
    <row r="4" spans="1:66" x14ac:dyDescent="0.15">
      <c r="A4" s="22" t="str">
        <f>IF('Questionnaire results pasting'!A4="","",'Questionnaire results pasting'!A4)</f>
        <v>Taro Test</v>
      </c>
      <c r="B4" s="22" t="str">
        <f>IF('Questionnaire results pasting'!B4="","",'Questionnaire results pasting'!B4)</f>
        <v>てすとたろう</v>
      </c>
      <c r="C4" s="22" t="str">
        <f>IF('Questionnaire results pasting'!C4="","",'Questionnaire results pasting'!C4)</f>
        <v>01/01/1960</v>
      </c>
      <c r="D4" s="22" t="str">
        <f>IF('Questionnaire results pasting'!D4="","",'Questionnaire results pasting'!D4)</f>
        <v>Male</v>
      </c>
      <c r="E4" s="33" t="str">
        <f>IF('Questionnaire results pasting'!BF4="","",'Questionnaire results pasting'!BF4)</f>
        <v xml:space="preserve">Talar fracture Rheumatoid arthritis </v>
      </c>
      <c r="F4" s="39"/>
      <c r="G4" s="36"/>
      <c r="H4" s="23">
        <f>IF('Questionnaire results pasting'!L4="","",'Questionnaire results pasting'!L4)</f>
        <v>4</v>
      </c>
      <c r="I4" s="23">
        <f>IF('Questionnaire results pasting'!M4="","",'Questionnaire results pasting'!M4)</f>
        <v>4</v>
      </c>
      <c r="J4" s="35">
        <f>IF('Questionnaire results pasting'!N4="","",(10-'Questionnaire results pasting'!N4)*0.4)</f>
        <v>2</v>
      </c>
      <c r="K4" s="23">
        <f>IF('Questionnaire results pasting'!O4="","",'Questionnaire results pasting'!O4)</f>
        <v>2</v>
      </c>
      <c r="L4" s="23">
        <f>IF('Questionnaire results pasting'!P4="","",'Questionnaire results pasting'!P4)</f>
        <v>2</v>
      </c>
      <c r="M4" s="23">
        <f>IF('Questionnaire results pasting'!Q4="","",'Questionnaire results pasting'!Q4)</f>
        <v>2</v>
      </c>
      <c r="N4" s="23">
        <f>IF('Questionnaire results pasting'!R4="","",'Questionnaire results pasting'!R4)</f>
        <v>2</v>
      </c>
      <c r="O4" s="23">
        <f>IF('Questionnaire results pasting'!S4="","",'Questionnaire results pasting'!S4)</f>
        <v>2</v>
      </c>
      <c r="P4" s="23">
        <f>IF('Questionnaire results pasting'!T4="","",'Questionnaire results pasting'!T4)</f>
        <v>2</v>
      </c>
      <c r="Q4" s="23">
        <f>IF('Questionnaire results pasting'!U4="","",'Questionnaire results pasting'!U4)</f>
        <v>2</v>
      </c>
      <c r="R4" s="23">
        <f>IF('Questionnaire results pasting'!V4="","",'Questionnaire results pasting'!V4)</f>
        <v>2</v>
      </c>
      <c r="S4" s="23">
        <f>IF('Questionnaire results pasting'!W4="","",'Questionnaire results pasting'!W4)</f>
        <v>2</v>
      </c>
      <c r="T4" s="23">
        <f>IF('Questionnaire results pasting'!X4="","",'Questionnaire results pasting'!X4)</f>
        <v>1</v>
      </c>
      <c r="U4" s="23">
        <f>IF('Questionnaire results pasting'!Y4="","",'Questionnaire results pasting'!Y4)</f>
        <v>2</v>
      </c>
      <c r="V4" s="23">
        <f>IF('Questionnaire results pasting'!Z4="","",'Questionnaire results pasting'!Z4)</f>
        <v>2</v>
      </c>
      <c r="W4" s="23">
        <f>IF('Questionnaire results pasting'!AA4="","",'Questionnaire results pasting'!AA4)</f>
        <v>2</v>
      </c>
      <c r="X4" s="23">
        <f>IF('Questionnaire results pasting'!AB4="","",'Questionnaire results pasting'!AB4)</f>
        <v>2</v>
      </c>
      <c r="Y4" s="23">
        <f>IF('Questionnaire results pasting'!AC4="","",'Questionnaire results pasting'!AC4)</f>
        <v>2</v>
      </c>
      <c r="Z4" s="23">
        <f>IF('Questionnaire results pasting'!AD4="","",'Questionnaire results pasting'!AD4)</f>
        <v>2</v>
      </c>
      <c r="AA4" s="23">
        <f>IF('Questionnaire results pasting'!AE4="","",'Questionnaire results pasting'!AE4)</f>
        <v>2</v>
      </c>
      <c r="AB4" s="23">
        <f>IF('Questionnaire results pasting'!AF4="","",'Questionnaire results pasting'!AF4)</f>
        <v>2</v>
      </c>
      <c r="AC4" s="23">
        <f>IF('Questionnaire results pasting'!AG4="","",'Questionnaire results pasting'!AG4)</f>
        <v>2</v>
      </c>
      <c r="AD4" s="23">
        <f>IF('Questionnaire results pasting'!AH4="","",'Questionnaire results pasting'!AH4)</f>
        <v>2</v>
      </c>
      <c r="AE4" s="23">
        <f>IF('Questionnaire results pasting'!AI4="","",'Questionnaire results pasting'!AI4)</f>
        <v>2</v>
      </c>
      <c r="AF4" s="23">
        <f>IF('Questionnaire results pasting'!AJ4="","",'Questionnaire results pasting'!AJ4)</f>
        <v>2</v>
      </c>
      <c r="AG4" s="23">
        <f>IF('Questionnaire results pasting'!AK4="","",'Questionnaire results pasting'!AK4)</f>
        <v>2</v>
      </c>
      <c r="AH4" s="23">
        <f>IF('Questionnaire results pasting'!AL4="","",'Questionnaire results pasting'!AL4)</f>
        <v>2</v>
      </c>
      <c r="AI4" s="23">
        <f>IF('Questionnaire results pasting'!AM4="","",'Questionnaire results pasting'!AM4)</f>
        <v>2</v>
      </c>
      <c r="AJ4" s="23">
        <f>IF('Questionnaire results pasting'!AN4="","",'Questionnaire results pasting'!AN4)</f>
        <v>2</v>
      </c>
      <c r="AK4" s="23">
        <f>IF('Questionnaire results pasting'!AO4="","",'Questionnaire results pasting'!AO4)</f>
        <v>2</v>
      </c>
      <c r="AL4" s="23">
        <f>IF('Questionnaire results pasting'!AP4="","",'Questionnaire results pasting'!AP4)</f>
        <v>2</v>
      </c>
      <c r="AM4" s="23">
        <f>IF('Questionnaire results pasting'!AQ4="","",'Questionnaire results pasting'!AQ4)</f>
        <v>2</v>
      </c>
      <c r="AN4" s="23">
        <f>IF('Questionnaire results pasting'!AR4="","",'Questionnaire results pasting'!AR4)</f>
        <v>2</v>
      </c>
      <c r="AO4" s="23">
        <f>IF('Questionnaire results pasting'!AS4="","",'Questionnaire results pasting'!AS4)</f>
        <v>2</v>
      </c>
      <c r="AP4" s="23" t="str">
        <f>IF('Questionnaire results pasting'!AT4="","",'Questionnaire results pasting'!AT4)</f>
        <v/>
      </c>
      <c r="AQ4" s="23" t="str">
        <f>IF('Questionnaire results pasting'!AU4="","",'Questionnaire results pasting'!AU4)</f>
        <v/>
      </c>
      <c r="AR4" s="23">
        <f>IF('Questionnaire results pasting'!AV4="","",'Questionnaire results pasting'!AV4)</f>
        <v>2</v>
      </c>
      <c r="AS4" s="23">
        <f>IF('Questionnaire results pasting'!AW4="","",'Questionnaire results pasting'!AW4)</f>
        <v>2</v>
      </c>
      <c r="AT4" s="23">
        <f>IF('Questionnaire results pasting'!AX4="","",'Questionnaire results pasting'!AX4)</f>
        <v>2</v>
      </c>
      <c r="AU4" s="23">
        <f>IF('Questionnaire results pasting'!AY4="","",'Questionnaire results pasting'!AY4)</f>
        <v>2</v>
      </c>
      <c r="AV4" s="23">
        <f>IF('Questionnaire results pasting'!AZ4="","",'Questionnaire results pasting'!AZ4)</f>
        <v>2</v>
      </c>
      <c r="AW4" s="23">
        <f>IF('Questionnaire results pasting'!BA4="","",'Questionnaire results pasting'!BA4)</f>
        <v>2</v>
      </c>
      <c r="AX4" s="23">
        <f>IF('Questionnaire results pasting'!BB4="","",'Questionnaire results pasting'!BB4)</f>
        <v>2</v>
      </c>
      <c r="AY4" s="23">
        <f>IF('Questionnaire results pasting'!BC4="","",'Questionnaire results pasting'!BC4)</f>
        <v>2</v>
      </c>
      <c r="AZ4" s="35">
        <f>IF('Questionnaire results pasting'!BD4="","",'Questionnaire results pasting'!BD4*0.4)</f>
        <v>3.8000000000000003</v>
      </c>
      <c r="BA4" s="30"/>
      <c r="BB4" s="61">
        <f>IF(A4="","",SUM(H4:N4,Q4:R4))</f>
        <v>22</v>
      </c>
      <c r="BC4" s="61">
        <f>IF(A4="","",SUM(S4:AC4))</f>
        <v>21</v>
      </c>
      <c r="BD4" s="59">
        <f>IF(A4="","",SUM(AD4:AI4))</f>
        <v>12</v>
      </c>
      <c r="BE4" s="59">
        <f>IF(A4="","",SUM(O4:P4,AO4))</f>
        <v>6</v>
      </c>
      <c r="BF4" s="59">
        <f>IF(A4="","",SUM(AJ4:AN4))</f>
        <v>10</v>
      </c>
      <c r="BG4" s="59">
        <f>IF(A4="","",SUM(AR4:AZ4))</f>
        <v>19.8</v>
      </c>
      <c r="BH4" s="62"/>
      <c r="BI4" s="59">
        <f>IF(A4="","",IF(SUMPRODUCT(($H$2:$AZ$2=$BI$3)*(H4:AZ4=""))&gt;0,"",SUMIF($H$2:$AZ$2,$BI$3,H4:AZ4)*25/[1]設定シート!$R$5))</f>
        <v>61.111111111111114</v>
      </c>
      <c r="BJ4" s="59">
        <v>47.7</v>
      </c>
      <c r="BK4" s="59">
        <f>IF(A4="","",IF(SUMPRODUCT(($H$2:$AZ$2=$BK$3)*(H4:AZ4=""))&gt;0,"",SUMIF($H$2:$AZ$2,$BK$3,H4:AZ4)*25/[1]設定シート!$R$7))</f>
        <v>50</v>
      </c>
      <c r="BL4" s="59">
        <f>IF(A4="","",IF(SUMPRODUCT(($H$2:$AZ$2=$BL$3)*(H4:AZ4=""))&gt;0,"",SUMIF($H$2:$AZ$2,$BL$3,H4:AZ4)*25/[1]設定シート!$R$8))</f>
        <v>50</v>
      </c>
      <c r="BM4" s="59">
        <f>IF(A4="","",IF(SUMPRODUCT(($H$2:$AZ$2=$BM$3)*(H4:AZ4=""))&gt;0,"",SUMIF($H$2:$AZ$2,$BM$3,H4:AZ4)*25/[1]設定シート!$R$9))</f>
        <v>50</v>
      </c>
      <c r="BN4" s="59">
        <v>55</v>
      </c>
    </row>
    <row r="5" spans="1:66" x14ac:dyDescent="0.15">
      <c r="A5" s="28" t="str">
        <f>IF('Questionnaire results pasting'!A5="","",'Questionnaire results pasting'!A5)</f>
        <v>Hanako Test</v>
      </c>
      <c r="B5" s="28" t="str">
        <f>IF('Questionnaire results pasting'!B5="","",'Questionnaire results pasting'!B5)</f>
        <v>てすとはなこ</v>
      </c>
      <c r="C5" s="28" t="str">
        <f>IF('Questionnaire results pasting'!C5="","",'Questionnaire results pasting'!C5)</f>
        <v>08/08/1983</v>
      </c>
      <c r="D5" s="28" t="str">
        <f>IF('Questionnaire results pasting'!D5="","",'Questionnaire results pasting'!D5)</f>
        <v>Female</v>
      </c>
      <c r="E5" s="33" t="str">
        <f>IF('Questionnaire results pasting'!BF5="","",'Questionnaire results pasting'!BF5)</f>
        <v>Gout Flat feet Fatigue fracture</v>
      </c>
      <c r="F5" s="39"/>
      <c r="G5" s="36"/>
      <c r="H5" s="23">
        <f>IF('Questionnaire results pasting'!L5="","",'Questionnaire results pasting'!L5)</f>
        <v>3</v>
      </c>
      <c r="I5" s="23">
        <f>IF('Questionnaire results pasting'!M5="","",'Questionnaire results pasting'!M5)</f>
        <v>4</v>
      </c>
      <c r="J5" s="35">
        <f>IF('Questionnaire results pasting'!N5="","",(10-'Questionnaire results pasting'!N5)*0.4)</f>
        <v>2</v>
      </c>
      <c r="K5" s="23">
        <f>IF('Questionnaire results pasting'!O5="","",'Questionnaire results pasting'!O5)</f>
        <v>2</v>
      </c>
      <c r="L5" s="23">
        <f>IF('Questionnaire results pasting'!P5="","",'Questionnaire results pasting'!P5)</f>
        <v>4</v>
      </c>
      <c r="M5" s="23">
        <f>IF('Questionnaire results pasting'!Q5="","",'Questionnaire results pasting'!Q5)</f>
        <v>2</v>
      </c>
      <c r="N5" s="23">
        <f>IF('Questionnaire results pasting'!R5="","",'Questionnaire results pasting'!R5)</f>
        <v>4</v>
      </c>
      <c r="O5" s="23">
        <f>IF('Questionnaire results pasting'!S5="","",'Questionnaire results pasting'!S5)</f>
        <v>0</v>
      </c>
      <c r="P5" s="23">
        <f>IF('Questionnaire results pasting'!T5="","",'Questionnaire results pasting'!T5)</f>
        <v>1</v>
      </c>
      <c r="Q5" s="23">
        <f>IF('Questionnaire results pasting'!U5="","",'Questionnaire results pasting'!U5)</f>
        <v>0</v>
      </c>
      <c r="R5" s="23">
        <f>IF('Questionnaire results pasting'!V5="","",'Questionnaire results pasting'!V5)</f>
        <v>2</v>
      </c>
      <c r="S5" s="23">
        <f>IF('Questionnaire results pasting'!W5="","",'Questionnaire results pasting'!W5)</f>
        <v>2</v>
      </c>
      <c r="T5" s="23">
        <f>IF('Questionnaire results pasting'!X5="","",'Questionnaire results pasting'!X5)</f>
        <v>2</v>
      </c>
      <c r="U5" s="23">
        <f>IF('Questionnaire results pasting'!Y5="","",'Questionnaire results pasting'!Y5)</f>
        <v>3</v>
      </c>
      <c r="V5" s="23">
        <f>IF('Questionnaire results pasting'!Z5="","",'Questionnaire results pasting'!Z5)</f>
        <v>3</v>
      </c>
      <c r="W5" s="23">
        <f>IF('Questionnaire results pasting'!AA5="","",'Questionnaire results pasting'!AA5)</f>
        <v>4</v>
      </c>
      <c r="X5" s="23">
        <f>IF('Questionnaire results pasting'!AB5="","",'Questionnaire results pasting'!AB5)</f>
        <v>2</v>
      </c>
      <c r="Y5" s="23">
        <f>IF('Questionnaire results pasting'!AC5="","",'Questionnaire results pasting'!AC5)</f>
        <v>4</v>
      </c>
      <c r="Z5" s="23">
        <f>IF('Questionnaire results pasting'!AD5="","",'Questionnaire results pasting'!AD5)</f>
        <v>3</v>
      </c>
      <c r="AA5" s="23">
        <f>IF('Questionnaire results pasting'!AE5="","",'Questionnaire results pasting'!AE5)</f>
        <v>4</v>
      </c>
      <c r="AB5" s="23">
        <f>IF('Questionnaire results pasting'!AF5="","",'Questionnaire results pasting'!AF5)</f>
        <v>4</v>
      </c>
      <c r="AC5" s="23">
        <f>IF('Questionnaire results pasting'!AG5="","",'Questionnaire results pasting'!AG5)</f>
        <v>2</v>
      </c>
      <c r="AD5" s="23">
        <f>IF('Questionnaire results pasting'!AH5="","",'Questionnaire results pasting'!AH5)</f>
        <v>4</v>
      </c>
      <c r="AE5" s="23">
        <f>IF('Questionnaire results pasting'!AI5="","",'Questionnaire results pasting'!AI5)</f>
        <v>2</v>
      </c>
      <c r="AF5" s="23">
        <f>IF('Questionnaire results pasting'!AJ5="","",'Questionnaire results pasting'!AJ5)</f>
        <v>4</v>
      </c>
      <c r="AG5" s="23">
        <f>IF('Questionnaire results pasting'!AK5="","",'Questionnaire results pasting'!AK5)</f>
        <v>0</v>
      </c>
      <c r="AH5" s="23">
        <f>IF('Questionnaire results pasting'!AL5="","",'Questionnaire results pasting'!AL5)</f>
        <v>1</v>
      </c>
      <c r="AI5" s="23">
        <f>IF('Questionnaire results pasting'!AM5="","",'Questionnaire results pasting'!AM5)</f>
        <v>0</v>
      </c>
      <c r="AJ5" s="23">
        <f>IF('Questionnaire results pasting'!AN5="","",'Questionnaire results pasting'!AN5)</f>
        <v>2</v>
      </c>
      <c r="AK5" s="23">
        <f>IF('Questionnaire results pasting'!AO5="","",'Questionnaire results pasting'!AO5)</f>
        <v>2</v>
      </c>
      <c r="AL5" s="23">
        <f>IF('Questionnaire results pasting'!AP5="","",'Questionnaire results pasting'!AP5)</f>
        <v>2</v>
      </c>
      <c r="AM5" s="23">
        <f>IF('Questionnaire results pasting'!AQ5="","",'Questionnaire results pasting'!AQ5)</f>
        <v>3</v>
      </c>
      <c r="AN5" s="23">
        <f>IF('Questionnaire results pasting'!AR5="","",'Questionnaire results pasting'!AR5)</f>
        <v>3</v>
      </c>
      <c r="AO5" s="23">
        <f>IF('Questionnaire results pasting'!AS5="","",'Questionnaire results pasting'!AS5)</f>
        <v>4</v>
      </c>
      <c r="AP5" s="23" t="str">
        <f>IF('Questionnaire results pasting'!AT5="","",'Questionnaire results pasting'!AT5)</f>
        <v>Dance</v>
      </c>
      <c r="AQ5" s="23" t="str">
        <f>IF('Questionnaire results pasting'!AU5="","",'Questionnaire results pasting'!AU5)</f>
        <v/>
      </c>
      <c r="AR5" s="23">
        <f>IF('Questionnaire results pasting'!AV5="","",'Questionnaire results pasting'!AV5)</f>
        <v>3</v>
      </c>
      <c r="AS5" s="23">
        <f>IF('Questionnaire results pasting'!AW5="","",'Questionnaire results pasting'!AW5)</f>
        <v>4</v>
      </c>
      <c r="AT5" s="23">
        <f>IF('Questionnaire results pasting'!AX5="","",'Questionnaire results pasting'!AX5)</f>
        <v>3</v>
      </c>
      <c r="AU5" s="23">
        <f>IF('Questionnaire results pasting'!AY5="","",'Questionnaire results pasting'!AY5)</f>
        <v>4</v>
      </c>
      <c r="AV5" s="23">
        <f>IF('Questionnaire results pasting'!AZ5="","",'Questionnaire results pasting'!AZ5)</f>
        <v>4</v>
      </c>
      <c r="AW5" s="23">
        <f>IF('Questionnaire results pasting'!BA5="","",'Questionnaire results pasting'!BA5)</f>
        <v>2</v>
      </c>
      <c r="AX5" s="23">
        <f>IF('Questionnaire results pasting'!BB5="","",'Questionnaire results pasting'!BB5)</f>
        <v>3</v>
      </c>
      <c r="AY5" s="23">
        <f>IF('Questionnaire results pasting'!BC5="","",'Questionnaire results pasting'!BC5)</f>
        <v>3</v>
      </c>
      <c r="AZ5" s="35">
        <f>IF('Questionnaire results pasting'!BD5="","",'Questionnaire results pasting'!BD5*0.4)</f>
        <v>2</v>
      </c>
      <c r="BA5" s="30"/>
      <c r="BB5" s="61">
        <f t="shared" ref="BB5" si="1">IF(A5="","",SUM(H5:N5,Q5:R5))</f>
        <v>23</v>
      </c>
      <c r="BC5" s="61">
        <f t="shared" ref="BC5" si="2">IF(A5="","",SUM(S5:AC5))</f>
        <v>33</v>
      </c>
      <c r="BD5" s="59">
        <f t="shared" ref="BD5" si="3">IF(A5="","",SUM(AD5:AI5))</f>
        <v>11</v>
      </c>
      <c r="BE5" s="59">
        <f t="shared" ref="BE5" si="4">IF(A5="","",SUM(O5:P5,AO5))</f>
        <v>5</v>
      </c>
      <c r="BF5" s="59">
        <f t="shared" ref="BF5" si="5">IF(A5="","",SUM(AJ5:AN5))</f>
        <v>12</v>
      </c>
      <c r="BG5" s="59">
        <f t="shared" ref="BG5" si="6">IF(A5="","",SUM(AR5:AZ5))</f>
        <v>28</v>
      </c>
      <c r="BH5" s="62"/>
      <c r="BI5" s="59">
        <f>IF(A5="","",IF(SUMPRODUCT(($H$2:$AZ$2=$BI$3)*(H5:AZ5=""))&gt;0,"",SUMIF($H$2:$AZ$2,$BI$3,H5:AZ5)*25/[1]設定シート!$R$5))</f>
        <v>63.888888888888886</v>
      </c>
      <c r="BJ5" s="59">
        <v>75</v>
      </c>
      <c r="BK5" s="59">
        <f>IF(A5="","",IF(SUMPRODUCT(($H$2:$AZ$2=$BK$3)*(H5:AZ5=""))&gt;0,"",SUMIF($H$2:$AZ$2,$BK$3,H5:AZ5)*25/[1]設定シート!$R$7))</f>
        <v>45.833333333333336</v>
      </c>
      <c r="BL5" s="59">
        <f>IF(A5="","",IF(SUMPRODUCT(($H$2:$AZ$2=$BL$3)*(H5:AZ5=""))&gt;0,"",SUMIF($H$2:$AZ$2,$BL$3,H5:AZ5)*25/[1]設定シート!$R$8))</f>
        <v>41.666666666666664</v>
      </c>
      <c r="BM5" s="59">
        <f>IF(A5="","",IF(SUMPRODUCT(($H$2:$AZ$2=$BM$3)*(H5:AZ5=""))&gt;0,"",SUMIF($H$2:$AZ$2,$BM$3,H5:AZ5)*25/[1]設定シート!$R$9))</f>
        <v>60</v>
      </c>
      <c r="BN5" s="59">
        <v>77.8</v>
      </c>
    </row>
    <row r="6" spans="1:66" x14ac:dyDescent="0.15">
      <c r="A6" s="28" t="str">
        <f>IF('Questionnaire results pasting'!A6="","",'Questionnaire results pasting'!A6)</f>
        <v/>
      </c>
      <c r="B6" s="28" t="str">
        <f>IF('Questionnaire results pasting'!B6="","",'Questionnaire results pasting'!B6)</f>
        <v/>
      </c>
      <c r="C6" s="28" t="str">
        <f>IF('Questionnaire results pasting'!C6="","",'Questionnaire results pasting'!C6)</f>
        <v/>
      </c>
      <c r="D6" s="28" t="str">
        <f>IF('Questionnaire results pasting'!D6="","",'Questionnaire results pasting'!D6)</f>
        <v/>
      </c>
      <c r="E6" s="33" t="str">
        <f>IF('Questionnaire results pasting'!BF6="","",'Questionnaire results pasting'!BF6)</f>
        <v xml:space="preserve">  </v>
      </c>
      <c r="F6" s="39"/>
      <c r="G6" s="36"/>
      <c r="H6" s="23" t="str">
        <f>IF('Questionnaire results pasting'!L6="","",'Questionnaire results pasting'!L6)</f>
        <v/>
      </c>
      <c r="I6" s="23" t="str">
        <f>IF('Questionnaire results pasting'!M6="","",'Questionnaire results pasting'!M6)</f>
        <v/>
      </c>
      <c r="J6" s="35" t="str">
        <f>IF('Questionnaire results pasting'!N6="","",(10-'Questionnaire results pasting'!N6)*0.4)</f>
        <v/>
      </c>
      <c r="K6" s="23" t="str">
        <f>IF('Questionnaire results pasting'!O6="","",'Questionnaire results pasting'!O6)</f>
        <v/>
      </c>
      <c r="L6" s="23" t="str">
        <f>IF('Questionnaire results pasting'!P6="","",'Questionnaire results pasting'!P6)</f>
        <v/>
      </c>
      <c r="M6" s="23" t="str">
        <f>IF('Questionnaire results pasting'!Q6="","",'Questionnaire results pasting'!Q6)</f>
        <v/>
      </c>
      <c r="N6" s="23" t="str">
        <f>IF('Questionnaire results pasting'!R6="","",'Questionnaire results pasting'!R6)</f>
        <v/>
      </c>
      <c r="O6" s="23" t="str">
        <f>IF('Questionnaire results pasting'!S6="","",'Questionnaire results pasting'!S6)</f>
        <v/>
      </c>
      <c r="P6" s="23" t="str">
        <f>IF('Questionnaire results pasting'!T6="","",'Questionnaire results pasting'!T6)</f>
        <v/>
      </c>
      <c r="Q6" s="23" t="str">
        <f>IF('Questionnaire results pasting'!U6="","",'Questionnaire results pasting'!U6)</f>
        <v/>
      </c>
      <c r="R6" s="23" t="str">
        <f>IF('Questionnaire results pasting'!V6="","",'Questionnaire results pasting'!V6)</f>
        <v/>
      </c>
      <c r="S6" s="23" t="str">
        <f>IF('Questionnaire results pasting'!W6="","",'Questionnaire results pasting'!W6)</f>
        <v/>
      </c>
      <c r="T6" s="23" t="str">
        <f>IF('Questionnaire results pasting'!X6="","",'Questionnaire results pasting'!X6)</f>
        <v/>
      </c>
      <c r="U6" s="23" t="str">
        <f>IF('Questionnaire results pasting'!Y6="","",'Questionnaire results pasting'!Y6)</f>
        <v/>
      </c>
      <c r="V6" s="23" t="str">
        <f>IF('Questionnaire results pasting'!Z6="","",'Questionnaire results pasting'!Z6)</f>
        <v/>
      </c>
      <c r="W6" s="23" t="str">
        <f>IF('Questionnaire results pasting'!AA6="","",'Questionnaire results pasting'!AA6)</f>
        <v/>
      </c>
      <c r="X6" s="23" t="str">
        <f>IF('Questionnaire results pasting'!AB6="","",'Questionnaire results pasting'!AB6)</f>
        <v/>
      </c>
      <c r="Y6" s="23" t="str">
        <f>IF('Questionnaire results pasting'!AC6="","",'Questionnaire results pasting'!AC6)</f>
        <v/>
      </c>
      <c r="Z6" s="23" t="str">
        <f>IF('Questionnaire results pasting'!AD6="","",'Questionnaire results pasting'!AD6)</f>
        <v/>
      </c>
      <c r="AA6" s="23" t="str">
        <f>IF('Questionnaire results pasting'!AE6="","",'Questionnaire results pasting'!AE6)</f>
        <v/>
      </c>
      <c r="AB6" s="23" t="str">
        <f>IF('Questionnaire results pasting'!AF6="","",'Questionnaire results pasting'!AF6)</f>
        <v/>
      </c>
      <c r="AC6" s="23" t="str">
        <f>IF('Questionnaire results pasting'!AG6="","",'Questionnaire results pasting'!AG6)</f>
        <v/>
      </c>
      <c r="AD6" s="23" t="str">
        <f>IF('Questionnaire results pasting'!AH6="","",'Questionnaire results pasting'!AH6)</f>
        <v/>
      </c>
      <c r="AE6" s="23" t="str">
        <f>IF('Questionnaire results pasting'!AI6="","",'Questionnaire results pasting'!AI6)</f>
        <v/>
      </c>
      <c r="AF6" s="23" t="str">
        <f>IF('Questionnaire results pasting'!AJ6="","",'Questionnaire results pasting'!AJ6)</f>
        <v/>
      </c>
      <c r="AG6" s="23" t="str">
        <f>IF('Questionnaire results pasting'!AK6="","",'Questionnaire results pasting'!AK6)</f>
        <v/>
      </c>
      <c r="AH6" s="23" t="str">
        <f>IF('Questionnaire results pasting'!AL6="","",'Questionnaire results pasting'!AL6)</f>
        <v/>
      </c>
      <c r="AI6" s="23" t="str">
        <f>IF('Questionnaire results pasting'!AM6="","",'Questionnaire results pasting'!AM6)</f>
        <v/>
      </c>
      <c r="AJ6" s="23" t="str">
        <f>IF('Questionnaire results pasting'!AN6="","",'Questionnaire results pasting'!AN6)</f>
        <v/>
      </c>
      <c r="AK6" s="23" t="str">
        <f>IF('Questionnaire results pasting'!AO6="","",'Questionnaire results pasting'!AO6)</f>
        <v/>
      </c>
      <c r="AL6" s="23" t="str">
        <f>IF('Questionnaire results pasting'!AP6="","",'Questionnaire results pasting'!AP6)</f>
        <v/>
      </c>
      <c r="AM6" s="23" t="str">
        <f>IF('Questionnaire results pasting'!AQ6="","",'Questionnaire results pasting'!AQ6)</f>
        <v/>
      </c>
      <c r="AN6" s="23" t="str">
        <f>IF('Questionnaire results pasting'!AR6="","",'Questionnaire results pasting'!AR6)</f>
        <v/>
      </c>
      <c r="AO6" s="23" t="str">
        <f>IF('Questionnaire results pasting'!AS6="","",'Questionnaire results pasting'!AS6)</f>
        <v/>
      </c>
      <c r="AP6" s="23" t="str">
        <f>IF('Questionnaire results pasting'!AT6="","",'Questionnaire results pasting'!AT6)</f>
        <v/>
      </c>
      <c r="AQ6" s="23" t="str">
        <f>IF('Questionnaire results pasting'!AU6="","",'Questionnaire results pasting'!AU6)</f>
        <v/>
      </c>
      <c r="AR6" s="23" t="str">
        <f>IF('Questionnaire results pasting'!AV6="","",'Questionnaire results pasting'!AV6)</f>
        <v/>
      </c>
      <c r="AS6" s="23" t="str">
        <f>IF('Questionnaire results pasting'!AW6="","",'Questionnaire results pasting'!AW6)</f>
        <v/>
      </c>
      <c r="AT6" s="23" t="str">
        <f>IF('Questionnaire results pasting'!AX6="","",'Questionnaire results pasting'!AX6)</f>
        <v/>
      </c>
      <c r="AU6" s="23" t="str">
        <f>IF('Questionnaire results pasting'!AY6="","",'Questionnaire results pasting'!AY6)</f>
        <v/>
      </c>
      <c r="AV6" s="23" t="str">
        <f>IF('Questionnaire results pasting'!AZ6="","",'Questionnaire results pasting'!AZ6)</f>
        <v/>
      </c>
      <c r="AW6" s="23" t="str">
        <f>IF('Questionnaire results pasting'!BA6="","",'Questionnaire results pasting'!BA6)</f>
        <v/>
      </c>
      <c r="AX6" s="23" t="str">
        <f>IF('Questionnaire results pasting'!BB6="","",'Questionnaire results pasting'!BB6)</f>
        <v/>
      </c>
      <c r="AY6" s="23" t="str">
        <f>IF('Questionnaire results pasting'!BC6="","",'Questionnaire results pasting'!BC6)</f>
        <v/>
      </c>
      <c r="AZ6" s="35" t="str">
        <f>IF('Questionnaire results pasting'!BD6="","",'Questionnaire results pasting'!BD6*0.4)</f>
        <v/>
      </c>
      <c r="BA6" s="30" t="str">
        <f>IF('Questionnaire results pasting'!BE6="","",'Questionnaire results pasting'!BE6)</f>
        <v/>
      </c>
      <c r="BB6" s="27" t="str">
        <f t="shared" ref="BB6" si="7">IF(A6="","",SUM(H6:N6,Q6:R6))</f>
        <v/>
      </c>
      <c r="BC6" s="27" t="str">
        <f t="shared" ref="BC6" si="8">IF(A6="","",SUM(S6:AC6))</f>
        <v/>
      </c>
      <c r="BD6" s="40" t="str">
        <f t="shared" ref="BD6" si="9">IF(A6="","",SUM(AD6:AI6))</f>
        <v/>
      </c>
      <c r="BE6" s="40" t="str">
        <f t="shared" ref="BE6" si="10">IF(A6="","",SUM(O6:P6,AO6))</f>
        <v/>
      </c>
      <c r="BF6" s="40" t="str">
        <f t="shared" ref="BF6" si="11">IF(A6="","",SUM(AJ6:AN6))</f>
        <v/>
      </c>
      <c r="BG6" s="40" t="str">
        <f t="shared" ref="BG6" si="12">IF(A6="","",SUM(AR6:AZ6))</f>
        <v/>
      </c>
      <c r="BH6" s="16" t="str">
        <f>IF('Questionnaire results pasting'!BL6="","",'Questionnaire results pasting'!BL6)</f>
        <v/>
      </c>
      <c r="BI6" s="40" t="str">
        <f>IF(A6="","",IF(SUMPRODUCT(($H$2:$AZ$2=$BI$3)*(H6:AZ6=""))&gt;0,"",SUMIF($H$2:$AZ$2,$BI$3,H6:AZ6)*25/設定シート!$R$5))</f>
        <v/>
      </c>
      <c r="BJ6" s="40" t="str">
        <f>IF(A6="","",IF(SUMPRODUCT(($H$2:$AZ$2=$BJ$3)*(H6:AZ6=""))&gt;0,"",SUMIF($H$2:$AZ$2,$BJ$3,H6:AZ6)*25/設定シート!$R$6))</f>
        <v/>
      </c>
      <c r="BK6" s="40" t="str">
        <f>IF(A6="","",IF(SUMPRODUCT(($H$2:$AZ$2=$BK$3)*(H6:AZ6=""))&gt;0,"",SUMIF($H$2:$AZ$2,$BK$3,H6:AZ6)*25/設定シート!$R$7))</f>
        <v/>
      </c>
      <c r="BL6" s="40" t="str">
        <f>IF(A6="","",IF(SUMPRODUCT(($H$2:$AZ$2=$BL$3)*(H6:AZ6=""))&gt;0,"",SUMIF($H$2:$AZ$2,$BL$3,H6:AZ6)*25/設定シート!$R$8))</f>
        <v/>
      </c>
      <c r="BM6" s="40" t="str">
        <f>IF(A6="","",IF(SUMPRODUCT(($H$2:$AZ$2=$BM$3)*(H6:AZ6=""))&gt;0,"",SUMIF($H$2:$AZ$2,$BM$3,H6:AZ6)*25/設定シート!$R$9))</f>
        <v/>
      </c>
      <c r="BN6" s="40" t="str">
        <f>IF(A6="","",IF(SUMPRODUCT(($H$2:$AZ$2=$BN$3)*(H6:AZ6=""))&gt;0,"",SUMIF($H$2:$AZ$2,$BN$3,H6:AZ6)*25/設定シート!$R$10))</f>
        <v/>
      </c>
    </row>
    <row r="7" spans="1:66" x14ac:dyDescent="0.15">
      <c r="A7" s="28" t="str">
        <f>IF('Questionnaire results pasting'!A7="","",'Questionnaire results pasting'!A7)</f>
        <v/>
      </c>
      <c r="B7" s="28" t="str">
        <f>IF('Questionnaire results pasting'!B7="","",'Questionnaire results pasting'!B7)</f>
        <v/>
      </c>
      <c r="C7" s="28" t="str">
        <f>IF('Questionnaire results pasting'!C7="","",'Questionnaire results pasting'!C7)</f>
        <v/>
      </c>
      <c r="D7" s="28" t="str">
        <f>IF('Questionnaire results pasting'!D7="","",'Questionnaire results pasting'!D7)</f>
        <v/>
      </c>
      <c r="E7" s="33" t="str">
        <f>IF('Questionnaire results pasting'!BF7="","",'Questionnaire results pasting'!BF7)</f>
        <v xml:space="preserve">  </v>
      </c>
      <c r="F7" s="39"/>
      <c r="G7" s="36"/>
      <c r="H7" s="23" t="str">
        <f>IF('Questionnaire results pasting'!L7="","",'Questionnaire results pasting'!L7)</f>
        <v/>
      </c>
      <c r="I7" s="23" t="str">
        <f>IF('Questionnaire results pasting'!M7="","",'Questionnaire results pasting'!M7)</f>
        <v/>
      </c>
      <c r="J7" s="35" t="str">
        <f>IF('Questionnaire results pasting'!N7="","",(10-'Questionnaire results pasting'!N7)*0.4)</f>
        <v/>
      </c>
      <c r="K7" s="23" t="str">
        <f>IF('Questionnaire results pasting'!O7="","",'Questionnaire results pasting'!O7)</f>
        <v/>
      </c>
      <c r="L7" s="23" t="str">
        <f>IF('Questionnaire results pasting'!P7="","",'Questionnaire results pasting'!P7)</f>
        <v/>
      </c>
      <c r="M7" s="23" t="str">
        <f>IF('Questionnaire results pasting'!Q7="","",'Questionnaire results pasting'!Q7)</f>
        <v/>
      </c>
      <c r="N7" s="23" t="str">
        <f>IF('Questionnaire results pasting'!R7="","",'Questionnaire results pasting'!R7)</f>
        <v/>
      </c>
      <c r="O7" s="23" t="str">
        <f>IF('Questionnaire results pasting'!S7="","",'Questionnaire results pasting'!S7)</f>
        <v/>
      </c>
      <c r="P7" s="23" t="str">
        <f>IF('Questionnaire results pasting'!T7="","",'Questionnaire results pasting'!T7)</f>
        <v/>
      </c>
      <c r="Q7" s="23" t="str">
        <f>IF('Questionnaire results pasting'!U7="","",'Questionnaire results pasting'!U7)</f>
        <v/>
      </c>
      <c r="R7" s="23" t="str">
        <f>IF('Questionnaire results pasting'!V7="","",'Questionnaire results pasting'!V7)</f>
        <v/>
      </c>
      <c r="S7" s="23" t="str">
        <f>IF('Questionnaire results pasting'!W7="","",'Questionnaire results pasting'!W7)</f>
        <v/>
      </c>
      <c r="T7" s="23" t="str">
        <f>IF('Questionnaire results pasting'!X7="","",'Questionnaire results pasting'!X7)</f>
        <v/>
      </c>
      <c r="U7" s="23" t="str">
        <f>IF('Questionnaire results pasting'!Y7="","",'Questionnaire results pasting'!Y7)</f>
        <v/>
      </c>
      <c r="V7" s="23" t="str">
        <f>IF('Questionnaire results pasting'!Z7="","",'Questionnaire results pasting'!Z7)</f>
        <v/>
      </c>
      <c r="W7" s="23" t="str">
        <f>IF('Questionnaire results pasting'!AA7="","",'Questionnaire results pasting'!AA7)</f>
        <v/>
      </c>
      <c r="X7" s="23" t="str">
        <f>IF('Questionnaire results pasting'!AB7="","",'Questionnaire results pasting'!AB7)</f>
        <v/>
      </c>
      <c r="Y7" s="23" t="str">
        <f>IF('Questionnaire results pasting'!AC7="","",'Questionnaire results pasting'!AC7)</f>
        <v/>
      </c>
      <c r="Z7" s="23" t="str">
        <f>IF('Questionnaire results pasting'!AD7="","",'Questionnaire results pasting'!AD7)</f>
        <v/>
      </c>
      <c r="AA7" s="23" t="str">
        <f>IF('Questionnaire results pasting'!AE7="","",'Questionnaire results pasting'!AE7)</f>
        <v/>
      </c>
      <c r="AB7" s="23" t="str">
        <f>IF('Questionnaire results pasting'!AF7="","",'Questionnaire results pasting'!AF7)</f>
        <v/>
      </c>
      <c r="AC7" s="23" t="str">
        <f>IF('Questionnaire results pasting'!AG7="","",'Questionnaire results pasting'!AG7)</f>
        <v/>
      </c>
      <c r="AD7" s="23" t="str">
        <f>IF('Questionnaire results pasting'!AH7="","",'Questionnaire results pasting'!AH7)</f>
        <v/>
      </c>
      <c r="AE7" s="23" t="str">
        <f>IF('Questionnaire results pasting'!AI7="","",'Questionnaire results pasting'!AI7)</f>
        <v/>
      </c>
      <c r="AF7" s="23" t="str">
        <f>IF('Questionnaire results pasting'!AJ7="","",'Questionnaire results pasting'!AJ7)</f>
        <v/>
      </c>
      <c r="AG7" s="23" t="str">
        <f>IF('Questionnaire results pasting'!AK7="","",'Questionnaire results pasting'!AK7)</f>
        <v/>
      </c>
      <c r="AH7" s="23" t="str">
        <f>IF('Questionnaire results pasting'!AL7="","",'Questionnaire results pasting'!AL7)</f>
        <v/>
      </c>
      <c r="AI7" s="23" t="str">
        <f>IF('Questionnaire results pasting'!AM7="","",'Questionnaire results pasting'!AM7)</f>
        <v/>
      </c>
      <c r="AJ7" s="23" t="str">
        <f>IF('Questionnaire results pasting'!AN7="","",'Questionnaire results pasting'!AN7)</f>
        <v/>
      </c>
      <c r="AK7" s="23" t="str">
        <f>IF('Questionnaire results pasting'!AO7="","",'Questionnaire results pasting'!AO7)</f>
        <v/>
      </c>
      <c r="AL7" s="23" t="str">
        <f>IF('Questionnaire results pasting'!AP7="","",'Questionnaire results pasting'!AP7)</f>
        <v/>
      </c>
      <c r="AM7" s="23" t="str">
        <f>IF('Questionnaire results pasting'!AQ7="","",'Questionnaire results pasting'!AQ7)</f>
        <v/>
      </c>
      <c r="AN7" s="23" t="str">
        <f>IF('Questionnaire results pasting'!AR7="","",'Questionnaire results pasting'!AR7)</f>
        <v/>
      </c>
      <c r="AO7" s="23" t="str">
        <f>IF('Questionnaire results pasting'!AS7="","",'Questionnaire results pasting'!AS7)</f>
        <v/>
      </c>
      <c r="AP7" s="23" t="str">
        <f>IF('Questionnaire results pasting'!AT7="","",'Questionnaire results pasting'!AT7)</f>
        <v/>
      </c>
      <c r="AQ7" s="23" t="str">
        <f>IF('Questionnaire results pasting'!AU7="","",'Questionnaire results pasting'!AU7)</f>
        <v/>
      </c>
      <c r="AR7" s="23" t="str">
        <f>IF('Questionnaire results pasting'!AV7="","",'Questionnaire results pasting'!AV7)</f>
        <v/>
      </c>
      <c r="AS7" s="23" t="str">
        <f>IF('Questionnaire results pasting'!AW7="","",'Questionnaire results pasting'!AW7)</f>
        <v/>
      </c>
      <c r="AT7" s="23" t="str">
        <f>IF('Questionnaire results pasting'!AX7="","",'Questionnaire results pasting'!AX7)</f>
        <v/>
      </c>
      <c r="AU7" s="23" t="str">
        <f>IF('Questionnaire results pasting'!AY7="","",'Questionnaire results pasting'!AY7)</f>
        <v/>
      </c>
      <c r="AV7" s="23" t="str">
        <f>IF('Questionnaire results pasting'!AZ7="","",'Questionnaire results pasting'!AZ7)</f>
        <v/>
      </c>
      <c r="AW7" s="23" t="str">
        <f>IF('Questionnaire results pasting'!BA7="","",'Questionnaire results pasting'!BA7)</f>
        <v/>
      </c>
      <c r="AX7" s="23" t="str">
        <f>IF('Questionnaire results pasting'!BB7="","",'Questionnaire results pasting'!BB7)</f>
        <v/>
      </c>
      <c r="AY7" s="23" t="str">
        <f>IF('Questionnaire results pasting'!BC7="","",'Questionnaire results pasting'!BC7)</f>
        <v/>
      </c>
      <c r="AZ7" s="35" t="str">
        <f>IF('Questionnaire results pasting'!BD7="","",'Questionnaire results pasting'!BD7*0.4)</f>
        <v/>
      </c>
      <c r="BA7" s="30" t="str">
        <f>IF('Questionnaire results pasting'!BE7="","",'Questionnaire results pasting'!BE7)</f>
        <v/>
      </c>
      <c r="BB7" s="27" t="str">
        <f t="shared" ref="BB7:BB32" si="13">IF(A7="","",SUM(H7:N7,Q7:R7))</f>
        <v/>
      </c>
      <c r="BC7" s="27" t="str">
        <f t="shared" ref="BC7:BC32" si="14">IF(A7="","",SUM(S7:AC7))</f>
        <v/>
      </c>
      <c r="BD7" s="40" t="str">
        <f t="shared" ref="BD7:BD32" si="15">IF(A7="","",SUM(AD7:AI7))</f>
        <v/>
      </c>
      <c r="BE7" s="40" t="str">
        <f t="shared" ref="BE7:BE32" si="16">IF(A7="","",SUM(O7:P7,AO7))</f>
        <v/>
      </c>
      <c r="BF7" s="40" t="str">
        <f t="shared" ref="BF7:BF32" si="17">IF(A7="","",SUM(AJ7:AN7))</f>
        <v/>
      </c>
      <c r="BG7" s="40" t="str">
        <f t="shared" ref="BG7:BG32" si="18">IF(A7="","",SUM(AR7:AZ7))</f>
        <v/>
      </c>
      <c r="BH7" s="16" t="str">
        <f>IF('Questionnaire results pasting'!BL7="","",'Questionnaire results pasting'!BL7)</f>
        <v/>
      </c>
      <c r="BI7" s="40" t="str">
        <f>IF(A7="","",IF(SUMPRODUCT(($H$2:$AZ$2=$BI$3)*(H7:AZ7=""))&gt;0,"",SUMIF($H$2:$AZ$2,$BI$3,H7:AZ7)*25/設定シート!$R$5))</f>
        <v/>
      </c>
      <c r="BJ7" s="40" t="str">
        <f>IF(A7="","",IF(SUMPRODUCT(($H$2:$AZ$2=$BJ$3)*(H7:AZ7=""))&gt;0,"",SUMIF($H$2:$AZ$2,$BJ$3,H7:AZ7)*25/設定シート!$R$6))</f>
        <v/>
      </c>
      <c r="BK7" s="40" t="str">
        <f>IF(A7="","",IF(SUMPRODUCT(($H$2:$AZ$2=$BK$3)*(H7:AZ7=""))&gt;0,"",SUMIF($H$2:$AZ$2,$BK$3,H7:AZ7)*25/設定シート!$R$7))</f>
        <v/>
      </c>
      <c r="BL7" s="40" t="str">
        <f>IF(A7="","",IF(SUMPRODUCT(($H$2:$AZ$2=$BL$3)*(H7:AZ7=""))&gt;0,"",SUMIF($H$2:$AZ$2,$BL$3,H7:AZ7)*25/設定シート!$R$8))</f>
        <v/>
      </c>
      <c r="BM7" s="40" t="str">
        <f>IF(A7="","",IF(SUMPRODUCT(($H$2:$AZ$2=$BM$3)*(H7:AZ7=""))&gt;0,"",SUMIF($H$2:$AZ$2,$BM$3,H7:AZ7)*25/設定シート!$R$9))</f>
        <v/>
      </c>
      <c r="BN7" s="40" t="str">
        <f>IF(A7="","",IF(SUMPRODUCT(($H$2:$AZ$2=$BN$3)*(H7:AZ7=""))&gt;0,"",SUMIF($H$2:$AZ$2,$BN$3,H7:AZ7)*25/設定シート!$R$10))</f>
        <v/>
      </c>
    </row>
    <row r="8" spans="1:66" x14ac:dyDescent="0.15">
      <c r="A8" s="28" t="str">
        <f>IF('Questionnaire results pasting'!A8="","",'Questionnaire results pasting'!A8)</f>
        <v/>
      </c>
      <c r="B8" s="28" t="str">
        <f>IF('Questionnaire results pasting'!B8="","",'Questionnaire results pasting'!B8)</f>
        <v/>
      </c>
      <c r="C8" s="28" t="str">
        <f>IF('Questionnaire results pasting'!C8="","",'Questionnaire results pasting'!C8)</f>
        <v/>
      </c>
      <c r="D8" s="28" t="str">
        <f>IF('Questionnaire results pasting'!D8="","",'Questionnaire results pasting'!D8)</f>
        <v/>
      </c>
      <c r="E8" s="33" t="str">
        <f>IF('Questionnaire results pasting'!BF8="","",'Questionnaire results pasting'!BF8)</f>
        <v xml:space="preserve">  </v>
      </c>
      <c r="F8" s="39"/>
      <c r="G8" s="36"/>
      <c r="H8" s="23" t="str">
        <f>IF('Questionnaire results pasting'!L8="","",'Questionnaire results pasting'!L8)</f>
        <v/>
      </c>
      <c r="I8" s="23" t="str">
        <f>IF('Questionnaire results pasting'!M8="","",'Questionnaire results pasting'!M8)</f>
        <v/>
      </c>
      <c r="J8" s="35" t="str">
        <f>IF('Questionnaire results pasting'!N8="","",(10-'Questionnaire results pasting'!N8)*0.4)</f>
        <v/>
      </c>
      <c r="K8" s="23" t="str">
        <f>IF('Questionnaire results pasting'!O8="","",'Questionnaire results pasting'!O8)</f>
        <v/>
      </c>
      <c r="L8" s="23" t="str">
        <f>IF('Questionnaire results pasting'!P8="","",'Questionnaire results pasting'!P8)</f>
        <v/>
      </c>
      <c r="M8" s="23" t="str">
        <f>IF('Questionnaire results pasting'!Q8="","",'Questionnaire results pasting'!Q8)</f>
        <v/>
      </c>
      <c r="N8" s="23" t="str">
        <f>IF('Questionnaire results pasting'!R8="","",'Questionnaire results pasting'!R8)</f>
        <v/>
      </c>
      <c r="O8" s="23" t="str">
        <f>IF('Questionnaire results pasting'!S8="","",'Questionnaire results pasting'!S8)</f>
        <v/>
      </c>
      <c r="P8" s="23" t="str">
        <f>IF('Questionnaire results pasting'!T8="","",'Questionnaire results pasting'!T8)</f>
        <v/>
      </c>
      <c r="Q8" s="23" t="str">
        <f>IF('Questionnaire results pasting'!U8="","",'Questionnaire results pasting'!U8)</f>
        <v/>
      </c>
      <c r="R8" s="23" t="str">
        <f>IF('Questionnaire results pasting'!V8="","",'Questionnaire results pasting'!V8)</f>
        <v/>
      </c>
      <c r="S8" s="23" t="str">
        <f>IF('Questionnaire results pasting'!W8="","",'Questionnaire results pasting'!W8)</f>
        <v/>
      </c>
      <c r="T8" s="23" t="str">
        <f>IF('Questionnaire results pasting'!X8="","",'Questionnaire results pasting'!X8)</f>
        <v/>
      </c>
      <c r="U8" s="23" t="str">
        <f>IF('Questionnaire results pasting'!Y8="","",'Questionnaire results pasting'!Y8)</f>
        <v/>
      </c>
      <c r="V8" s="23" t="str">
        <f>IF('Questionnaire results pasting'!Z8="","",'Questionnaire results pasting'!Z8)</f>
        <v/>
      </c>
      <c r="W8" s="23" t="str">
        <f>IF('Questionnaire results pasting'!AA8="","",'Questionnaire results pasting'!AA8)</f>
        <v/>
      </c>
      <c r="X8" s="23" t="str">
        <f>IF('Questionnaire results pasting'!AB8="","",'Questionnaire results pasting'!AB8)</f>
        <v/>
      </c>
      <c r="Y8" s="23" t="str">
        <f>IF('Questionnaire results pasting'!AC8="","",'Questionnaire results pasting'!AC8)</f>
        <v/>
      </c>
      <c r="Z8" s="23" t="str">
        <f>IF('Questionnaire results pasting'!AD8="","",'Questionnaire results pasting'!AD8)</f>
        <v/>
      </c>
      <c r="AA8" s="23" t="str">
        <f>IF('Questionnaire results pasting'!AE8="","",'Questionnaire results pasting'!AE8)</f>
        <v/>
      </c>
      <c r="AB8" s="23" t="str">
        <f>IF('Questionnaire results pasting'!AF8="","",'Questionnaire results pasting'!AF8)</f>
        <v/>
      </c>
      <c r="AC8" s="23" t="str">
        <f>IF('Questionnaire results pasting'!AG8="","",'Questionnaire results pasting'!AG8)</f>
        <v/>
      </c>
      <c r="AD8" s="23" t="str">
        <f>IF('Questionnaire results pasting'!AH8="","",'Questionnaire results pasting'!AH8)</f>
        <v/>
      </c>
      <c r="AE8" s="23" t="str">
        <f>IF('Questionnaire results pasting'!AI8="","",'Questionnaire results pasting'!AI8)</f>
        <v/>
      </c>
      <c r="AF8" s="23" t="str">
        <f>IF('Questionnaire results pasting'!AJ8="","",'Questionnaire results pasting'!AJ8)</f>
        <v/>
      </c>
      <c r="AG8" s="23" t="str">
        <f>IF('Questionnaire results pasting'!AK8="","",'Questionnaire results pasting'!AK8)</f>
        <v/>
      </c>
      <c r="AH8" s="23" t="str">
        <f>IF('Questionnaire results pasting'!AL8="","",'Questionnaire results pasting'!AL8)</f>
        <v/>
      </c>
      <c r="AI8" s="23" t="str">
        <f>IF('Questionnaire results pasting'!AM8="","",'Questionnaire results pasting'!AM8)</f>
        <v/>
      </c>
      <c r="AJ8" s="23" t="str">
        <f>IF('Questionnaire results pasting'!AN8="","",'Questionnaire results pasting'!AN8)</f>
        <v/>
      </c>
      <c r="AK8" s="23" t="str">
        <f>IF('Questionnaire results pasting'!AO8="","",'Questionnaire results pasting'!AO8)</f>
        <v/>
      </c>
      <c r="AL8" s="23" t="str">
        <f>IF('Questionnaire results pasting'!AP8="","",'Questionnaire results pasting'!AP8)</f>
        <v/>
      </c>
      <c r="AM8" s="23" t="str">
        <f>IF('Questionnaire results pasting'!AQ8="","",'Questionnaire results pasting'!AQ8)</f>
        <v/>
      </c>
      <c r="AN8" s="23" t="str">
        <f>IF('Questionnaire results pasting'!AR8="","",'Questionnaire results pasting'!AR8)</f>
        <v/>
      </c>
      <c r="AO8" s="23" t="str">
        <f>IF('Questionnaire results pasting'!AS8="","",'Questionnaire results pasting'!AS8)</f>
        <v/>
      </c>
      <c r="AP8" s="23" t="str">
        <f>IF('Questionnaire results pasting'!AT8="","",'Questionnaire results pasting'!AT8)</f>
        <v/>
      </c>
      <c r="AQ8" s="23" t="str">
        <f>IF('Questionnaire results pasting'!AU8="","",'Questionnaire results pasting'!AU8)</f>
        <v/>
      </c>
      <c r="AR8" s="23" t="str">
        <f>IF('Questionnaire results pasting'!AV8="","",'Questionnaire results pasting'!AV8)</f>
        <v/>
      </c>
      <c r="AS8" s="23" t="str">
        <f>IF('Questionnaire results pasting'!AW8="","",'Questionnaire results pasting'!AW8)</f>
        <v/>
      </c>
      <c r="AT8" s="23" t="str">
        <f>IF('Questionnaire results pasting'!AX8="","",'Questionnaire results pasting'!AX8)</f>
        <v/>
      </c>
      <c r="AU8" s="23" t="str">
        <f>IF('Questionnaire results pasting'!AY8="","",'Questionnaire results pasting'!AY8)</f>
        <v/>
      </c>
      <c r="AV8" s="23" t="str">
        <f>IF('Questionnaire results pasting'!AZ8="","",'Questionnaire results pasting'!AZ8)</f>
        <v/>
      </c>
      <c r="AW8" s="23" t="str">
        <f>IF('Questionnaire results pasting'!BA8="","",'Questionnaire results pasting'!BA8)</f>
        <v/>
      </c>
      <c r="AX8" s="23" t="str">
        <f>IF('Questionnaire results pasting'!BB8="","",'Questionnaire results pasting'!BB8)</f>
        <v/>
      </c>
      <c r="AY8" s="23" t="str">
        <f>IF('Questionnaire results pasting'!BC8="","",'Questionnaire results pasting'!BC8)</f>
        <v/>
      </c>
      <c r="AZ8" s="35" t="str">
        <f>IF('Questionnaire results pasting'!BD8="","",'Questionnaire results pasting'!BD8*0.4)</f>
        <v/>
      </c>
      <c r="BA8" s="30"/>
      <c r="BB8" s="27" t="str">
        <f t="shared" si="13"/>
        <v/>
      </c>
      <c r="BC8" s="27" t="str">
        <f t="shared" si="14"/>
        <v/>
      </c>
      <c r="BD8" s="40" t="str">
        <f t="shared" si="15"/>
        <v/>
      </c>
      <c r="BE8" s="40" t="str">
        <f t="shared" si="16"/>
        <v/>
      </c>
      <c r="BF8" s="40" t="str">
        <f t="shared" si="17"/>
        <v/>
      </c>
      <c r="BG8" s="40" t="str">
        <f t="shared" si="18"/>
        <v/>
      </c>
      <c r="BI8" s="40" t="str">
        <f>IF(A8="","",IF(SUMPRODUCT(($H$2:$AZ$2=$BI$3)*(H8:AZ8=""))&gt;0,"",SUMIF($H$2:$AZ$2,$BI$3,H8:AZ8)*25/設定シート!$R$5))</f>
        <v/>
      </c>
      <c r="BJ8" s="40" t="str">
        <f>IF(A8="","",IF(SUMPRODUCT(($H$2:$AZ$2=$BJ$3)*(H8:AZ8=""))&gt;0,"",SUMIF($H$2:$AZ$2,$BJ$3,H8:AZ8)*25/設定シート!$R$6))</f>
        <v/>
      </c>
      <c r="BK8" s="40" t="str">
        <f>IF(A8="","",IF(SUMPRODUCT(($H$2:$AZ$2=$BK$3)*(H8:AZ8=""))&gt;0,"",SUMIF($H$2:$AZ$2,$BK$3,H8:AZ8)*25/設定シート!$R$7))</f>
        <v/>
      </c>
      <c r="BL8" s="40" t="str">
        <f>IF(A8="","",IF(SUMPRODUCT(($H$2:$AZ$2=$BL$3)*(H8:AZ8=""))&gt;0,"",SUMIF($H$2:$AZ$2,$BL$3,H8:AZ8)*25/設定シート!$R$8))</f>
        <v/>
      </c>
      <c r="BM8" s="40" t="str">
        <f>IF(A8="","",IF(SUMPRODUCT(($H$2:$AZ$2=$BM$3)*(H8:AZ8=""))&gt;0,"",SUMIF($H$2:$AZ$2,$BM$3,H8:AZ8)*25/設定シート!$R$9))</f>
        <v/>
      </c>
      <c r="BN8" s="40" t="str">
        <f>IF(A8="","",IF(SUMPRODUCT(($H$2:$AZ$2=$BN$3)*(H8:AZ8=""))&gt;0,"",SUMIF($H$2:$AZ$2,$BN$3,H8:AZ8)*25/設定シート!$R$10))</f>
        <v/>
      </c>
    </row>
    <row r="9" spans="1:66" x14ac:dyDescent="0.15">
      <c r="A9" s="28" t="str">
        <f>IF('Questionnaire results pasting'!A9="","",'Questionnaire results pasting'!A9)</f>
        <v/>
      </c>
      <c r="B9" s="28" t="str">
        <f>IF('Questionnaire results pasting'!B9="","",'Questionnaire results pasting'!B9)</f>
        <v/>
      </c>
      <c r="C9" s="28" t="str">
        <f>IF('Questionnaire results pasting'!C9="","",'Questionnaire results pasting'!C9)</f>
        <v/>
      </c>
      <c r="D9" s="28" t="str">
        <f>IF('Questionnaire results pasting'!D9="","",'Questionnaire results pasting'!D9)</f>
        <v/>
      </c>
      <c r="E9" s="33" t="str">
        <f>IF('Questionnaire results pasting'!BF9="","",'Questionnaire results pasting'!BF9)</f>
        <v xml:space="preserve">  </v>
      </c>
      <c r="F9" s="39"/>
      <c r="G9" s="36"/>
      <c r="H9" s="23" t="str">
        <f>IF('Questionnaire results pasting'!L9="","",'Questionnaire results pasting'!L9)</f>
        <v/>
      </c>
      <c r="I9" s="23" t="str">
        <f>IF('Questionnaire results pasting'!M9="","",'Questionnaire results pasting'!M9)</f>
        <v/>
      </c>
      <c r="J9" s="35" t="str">
        <f>IF('Questionnaire results pasting'!N9="","",(10-'Questionnaire results pasting'!N9)*0.4)</f>
        <v/>
      </c>
      <c r="K9" s="23" t="str">
        <f>IF('Questionnaire results pasting'!O9="","",'Questionnaire results pasting'!O9)</f>
        <v/>
      </c>
      <c r="L9" s="23" t="str">
        <f>IF('Questionnaire results pasting'!P9="","",'Questionnaire results pasting'!P9)</f>
        <v/>
      </c>
      <c r="M9" s="23" t="str">
        <f>IF('Questionnaire results pasting'!Q9="","",'Questionnaire results pasting'!Q9)</f>
        <v/>
      </c>
      <c r="N9" s="23" t="str">
        <f>IF('Questionnaire results pasting'!R9="","",'Questionnaire results pasting'!R9)</f>
        <v/>
      </c>
      <c r="O9" s="23" t="str">
        <f>IF('Questionnaire results pasting'!S9="","",'Questionnaire results pasting'!S9)</f>
        <v/>
      </c>
      <c r="P9" s="23" t="str">
        <f>IF('Questionnaire results pasting'!T9="","",'Questionnaire results pasting'!T9)</f>
        <v/>
      </c>
      <c r="Q9" s="23" t="str">
        <f>IF('Questionnaire results pasting'!U9="","",'Questionnaire results pasting'!U9)</f>
        <v/>
      </c>
      <c r="R9" s="23" t="str">
        <f>IF('Questionnaire results pasting'!V9="","",'Questionnaire results pasting'!V9)</f>
        <v/>
      </c>
      <c r="S9" s="23" t="str">
        <f>IF('Questionnaire results pasting'!W9="","",'Questionnaire results pasting'!W9)</f>
        <v/>
      </c>
      <c r="T9" s="23" t="str">
        <f>IF('Questionnaire results pasting'!X9="","",'Questionnaire results pasting'!X9)</f>
        <v/>
      </c>
      <c r="U9" s="23" t="str">
        <f>IF('Questionnaire results pasting'!Y9="","",'Questionnaire results pasting'!Y9)</f>
        <v/>
      </c>
      <c r="V9" s="23" t="str">
        <f>IF('Questionnaire results pasting'!Z9="","",'Questionnaire results pasting'!Z9)</f>
        <v/>
      </c>
      <c r="W9" s="23" t="str">
        <f>IF('Questionnaire results pasting'!AA9="","",'Questionnaire results pasting'!AA9)</f>
        <v/>
      </c>
      <c r="X9" s="23" t="str">
        <f>IF('Questionnaire results pasting'!AB9="","",'Questionnaire results pasting'!AB9)</f>
        <v/>
      </c>
      <c r="Y9" s="23" t="str">
        <f>IF('Questionnaire results pasting'!AC9="","",'Questionnaire results pasting'!AC9)</f>
        <v/>
      </c>
      <c r="Z9" s="23" t="str">
        <f>IF('Questionnaire results pasting'!AD9="","",'Questionnaire results pasting'!AD9)</f>
        <v/>
      </c>
      <c r="AA9" s="23" t="str">
        <f>IF('Questionnaire results pasting'!AE9="","",'Questionnaire results pasting'!AE9)</f>
        <v/>
      </c>
      <c r="AB9" s="23" t="str">
        <f>IF('Questionnaire results pasting'!AF9="","",'Questionnaire results pasting'!AF9)</f>
        <v/>
      </c>
      <c r="AC9" s="23" t="str">
        <f>IF('Questionnaire results pasting'!AG9="","",'Questionnaire results pasting'!AG9)</f>
        <v/>
      </c>
      <c r="AD9" s="23" t="str">
        <f>IF('Questionnaire results pasting'!AH9="","",'Questionnaire results pasting'!AH9)</f>
        <v/>
      </c>
      <c r="AE9" s="23" t="str">
        <f>IF('Questionnaire results pasting'!AI9="","",'Questionnaire results pasting'!AI9)</f>
        <v/>
      </c>
      <c r="AF9" s="23" t="str">
        <f>IF('Questionnaire results pasting'!AJ9="","",'Questionnaire results pasting'!AJ9)</f>
        <v/>
      </c>
      <c r="AG9" s="23" t="str">
        <f>IF('Questionnaire results pasting'!AK9="","",'Questionnaire results pasting'!AK9)</f>
        <v/>
      </c>
      <c r="AH9" s="23" t="str">
        <f>IF('Questionnaire results pasting'!AL9="","",'Questionnaire results pasting'!AL9)</f>
        <v/>
      </c>
      <c r="AI9" s="23" t="str">
        <f>IF('Questionnaire results pasting'!AM9="","",'Questionnaire results pasting'!AM9)</f>
        <v/>
      </c>
      <c r="AJ9" s="23" t="str">
        <f>IF('Questionnaire results pasting'!AN9="","",'Questionnaire results pasting'!AN9)</f>
        <v/>
      </c>
      <c r="AK9" s="23" t="str">
        <f>IF('Questionnaire results pasting'!AO9="","",'Questionnaire results pasting'!AO9)</f>
        <v/>
      </c>
      <c r="AL9" s="23" t="str">
        <f>IF('Questionnaire results pasting'!AP9="","",'Questionnaire results pasting'!AP9)</f>
        <v/>
      </c>
      <c r="AM9" s="23" t="str">
        <f>IF('Questionnaire results pasting'!AQ9="","",'Questionnaire results pasting'!AQ9)</f>
        <v/>
      </c>
      <c r="AN9" s="23" t="str">
        <f>IF('Questionnaire results pasting'!AR9="","",'Questionnaire results pasting'!AR9)</f>
        <v/>
      </c>
      <c r="AO9" s="23" t="str">
        <f>IF('Questionnaire results pasting'!AS9="","",'Questionnaire results pasting'!AS9)</f>
        <v/>
      </c>
      <c r="AP9" s="23" t="str">
        <f>IF('Questionnaire results pasting'!AT9="","",'Questionnaire results pasting'!AT9)</f>
        <v/>
      </c>
      <c r="AQ9" s="23" t="str">
        <f>IF('Questionnaire results pasting'!AU9="","",'Questionnaire results pasting'!AU9)</f>
        <v/>
      </c>
      <c r="AR9" s="23" t="str">
        <f>IF('Questionnaire results pasting'!AV9="","",'Questionnaire results pasting'!AV9)</f>
        <v/>
      </c>
      <c r="AS9" s="23" t="str">
        <f>IF('Questionnaire results pasting'!AW9="","",'Questionnaire results pasting'!AW9)</f>
        <v/>
      </c>
      <c r="AT9" s="23" t="str">
        <f>IF('Questionnaire results pasting'!AX9="","",'Questionnaire results pasting'!AX9)</f>
        <v/>
      </c>
      <c r="AU9" s="23" t="str">
        <f>IF('Questionnaire results pasting'!AY9="","",'Questionnaire results pasting'!AY9)</f>
        <v/>
      </c>
      <c r="AV9" s="23" t="str">
        <f>IF('Questionnaire results pasting'!AZ9="","",'Questionnaire results pasting'!AZ9)</f>
        <v/>
      </c>
      <c r="AW9" s="23" t="str">
        <f>IF('Questionnaire results pasting'!BA9="","",'Questionnaire results pasting'!BA9)</f>
        <v/>
      </c>
      <c r="AX9" s="23" t="str">
        <f>IF('Questionnaire results pasting'!BB9="","",'Questionnaire results pasting'!BB9)</f>
        <v/>
      </c>
      <c r="AY9" s="23" t="str">
        <f>IF('Questionnaire results pasting'!BC9="","",'Questionnaire results pasting'!BC9)</f>
        <v/>
      </c>
      <c r="AZ9" s="35" t="str">
        <f>IF('Questionnaire results pasting'!BD9="","",'Questionnaire results pasting'!BD9*0.4)</f>
        <v/>
      </c>
      <c r="BA9" s="30"/>
      <c r="BB9" s="27" t="str">
        <f t="shared" si="13"/>
        <v/>
      </c>
      <c r="BC9" s="27" t="str">
        <f t="shared" si="14"/>
        <v/>
      </c>
      <c r="BD9" s="40" t="str">
        <f t="shared" si="15"/>
        <v/>
      </c>
      <c r="BE9" s="40" t="str">
        <f t="shared" si="16"/>
        <v/>
      </c>
      <c r="BF9" s="40" t="str">
        <f t="shared" si="17"/>
        <v/>
      </c>
      <c r="BG9" s="40" t="str">
        <f t="shared" si="18"/>
        <v/>
      </c>
      <c r="BI9" s="40" t="str">
        <f>IF(A9="","",IF(SUMPRODUCT(($H$2:$AZ$2=$BI$3)*(H9:AZ9=""))&gt;0,"",SUMIF($H$2:$AZ$2,$BI$3,H9:AZ9)*25/設定シート!$R$5))</f>
        <v/>
      </c>
      <c r="BJ9" s="40" t="str">
        <f>IF(A9="","",IF(SUMPRODUCT(($H$2:$AZ$2=$BJ$3)*(H9:AZ9=""))&gt;0,"",SUMIF($H$2:$AZ$2,$BJ$3,H9:AZ9)*25/設定シート!$R$6))</f>
        <v/>
      </c>
      <c r="BK9" s="40" t="str">
        <f>IF(A9="","",IF(SUMPRODUCT(($H$2:$AZ$2=$BK$3)*(H9:AZ9=""))&gt;0,"",SUMIF($H$2:$AZ$2,$BK$3,H9:AZ9)*25/設定シート!$R$7))</f>
        <v/>
      </c>
      <c r="BL9" s="40" t="str">
        <f>IF(A9="","",IF(SUMPRODUCT(($H$2:$AZ$2=$BL$3)*(H9:AZ9=""))&gt;0,"",SUMIF($H$2:$AZ$2,$BL$3,H9:AZ9)*25/設定シート!$R$8))</f>
        <v/>
      </c>
      <c r="BM9" s="40" t="str">
        <f>IF(A9="","",IF(SUMPRODUCT(($H$2:$AZ$2=$BM$3)*(H9:AZ9=""))&gt;0,"",SUMIF($H$2:$AZ$2,$BM$3,H9:AZ9)*25/設定シート!$R$9))</f>
        <v/>
      </c>
      <c r="BN9" s="40" t="str">
        <f>IF(A9="","",IF(SUMPRODUCT(($H$2:$AZ$2=$BN$3)*(H9:AZ9=""))&gt;0,"",SUMIF($H$2:$AZ$2,$BN$3,H9:AZ9)*25/設定シート!$R$10))</f>
        <v/>
      </c>
    </row>
    <row r="10" spans="1:66" x14ac:dyDescent="0.15">
      <c r="A10" s="28" t="str">
        <f>IF('Questionnaire results pasting'!A10="","",'Questionnaire results pasting'!A10)</f>
        <v/>
      </c>
      <c r="B10" s="28" t="str">
        <f>IF('Questionnaire results pasting'!B10="","",'Questionnaire results pasting'!B10)</f>
        <v/>
      </c>
      <c r="C10" s="28" t="str">
        <f>IF('Questionnaire results pasting'!C10="","",'Questionnaire results pasting'!C10)</f>
        <v/>
      </c>
      <c r="D10" s="28" t="str">
        <f>IF('Questionnaire results pasting'!D10="","",'Questionnaire results pasting'!D10)</f>
        <v/>
      </c>
      <c r="E10" s="33" t="str">
        <f>IF('Questionnaire results pasting'!BF10="","",'Questionnaire results pasting'!BF10)</f>
        <v xml:space="preserve">  </v>
      </c>
      <c r="F10" s="39"/>
      <c r="G10" s="36"/>
      <c r="H10" s="23" t="str">
        <f>IF('Questionnaire results pasting'!L10="","",'Questionnaire results pasting'!L10)</f>
        <v/>
      </c>
      <c r="I10" s="23" t="str">
        <f>IF('Questionnaire results pasting'!M10="","",'Questionnaire results pasting'!M10)</f>
        <v/>
      </c>
      <c r="J10" s="35" t="str">
        <f>IF('Questionnaire results pasting'!N10="","",(10-'Questionnaire results pasting'!N10)*0.4)</f>
        <v/>
      </c>
      <c r="K10" s="23" t="str">
        <f>IF('Questionnaire results pasting'!O10="","",'Questionnaire results pasting'!O10)</f>
        <v/>
      </c>
      <c r="L10" s="23" t="str">
        <f>IF('Questionnaire results pasting'!P10="","",'Questionnaire results pasting'!P10)</f>
        <v/>
      </c>
      <c r="M10" s="23" t="str">
        <f>IF('Questionnaire results pasting'!Q10="","",'Questionnaire results pasting'!Q10)</f>
        <v/>
      </c>
      <c r="N10" s="23" t="str">
        <f>IF('Questionnaire results pasting'!R10="","",'Questionnaire results pasting'!R10)</f>
        <v/>
      </c>
      <c r="O10" s="23" t="str">
        <f>IF('Questionnaire results pasting'!S10="","",'Questionnaire results pasting'!S10)</f>
        <v/>
      </c>
      <c r="P10" s="23" t="str">
        <f>IF('Questionnaire results pasting'!T10="","",'Questionnaire results pasting'!T10)</f>
        <v/>
      </c>
      <c r="Q10" s="23" t="str">
        <f>IF('Questionnaire results pasting'!U10="","",'Questionnaire results pasting'!U10)</f>
        <v/>
      </c>
      <c r="R10" s="23" t="str">
        <f>IF('Questionnaire results pasting'!V10="","",'Questionnaire results pasting'!V10)</f>
        <v/>
      </c>
      <c r="S10" s="23" t="str">
        <f>IF('Questionnaire results pasting'!W10="","",'Questionnaire results pasting'!W10)</f>
        <v/>
      </c>
      <c r="T10" s="23" t="str">
        <f>IF('Questionnaire results pasting'!X10="","",'Questionnaire results pasting'!X10)</f>
        <v/>
      </c>
      <c r="U10" s="23" t="str">
        <f>IF('Questionnaire results pasting'!Y10="","",'Questionnaire results pasting'!Y10)</f>
        <v/>
      </c>
      <c r="V10" s="23" t="str">
        <f>IF('Questionnaire results pasting'!Z10="","",'Questionnaire results pasting'!Z10)</f>
        <v/>
      </c>
      <c r="W10" s="23" t="str">
        <f>IF('Questionnaire results pasting'!AA10="","",'Questionnaire results pasting'!AA10)</f>
        <v/>
      </c>
      <c r="X10" s="23" t="str">
        <f>IF('Questionnaire results pasting'!AB10="","",'Questionnaire results pasting'!AB10)</f>
        <v/>
      </c>
      <c r="Y10" s="23" t="str">
        <f>IF('Questionnaire results pasting'!AC10="","",'Questionnaire results pasting'!AC10)</f>
        <v/>
      </c>
      <c r="Z10" s="23" t="str">
        <f>IF('Questionnaire results pasting'!AD10="","",'Questionnaire results pasting'!AD10)</f>
        <v/>
      </c>
      <c r="AA10" s="23" t="str">
        <f>IF('Questionnaire results pasting'!AE10="","",'Questionnaire results pasting'!AE10)</f>
        <v/>
      </c>
      <c r="AB10" s="23" t="str">
        <f>IF('Questionnaire results pasting'!AF10="","",'Questionnaire results pasting'!AF10)</f>
        <v/>
      </c>
      <c r="AC10" s="23" t="str">
        <f>IF('Questionnaire results pasting'!AG10="","",'Questionnaire results pasting'!AG10)</f>
        <v/>
      </c>
      <c r="AD10" s="23" t="str">
        <f>IF('Questionnaire results pasting'!AH10="","",'Questionnaire results pasting'!AH10)</f>
        <v/>
      </c>
      <c r="AE10" s="23" t="str">
        <f>IF('Questionnaire results pasting'!AI10="","",'Questionnaire results pasting'!AI10)</f>
        <v/>
      </c>
      <c r="AF10" s="23" t="str">
        <f>IF('Questionnaire results pasting'!AJ10="","",'Questionnaire results pasting'!AJ10)</f>
        <v/>
      </c>
      <c r="AG10" s="23" t="str">
        <f>IF('Questionnaire results pasting'!AK10="","",'Questionnaire results pasting'!AK10)</f>
        <v/>
      </c>
      <c r="AH10" s="23" t="str">
        <f>IF('Questionnaire results pasting'!AL10="","",'Questionnaire results pasting'!AL10)</f>
        <v/>
      </c>
      <c r="AI10" s="23" t="str">
        <f>IF('Questionnaire results pasting'!AM10="","",'Questionnaire results pasting'!AM10)</f>
        <v/>
      </c>
      <c r="AJ10" s="23" t="str">
        <f>IF('Questionnaire results pasting'!AN10="","",'Questionnaire results pasting'!AN10)</f>
        <v/>
      </c>
      <c r="AK10" s="23" t="str">
        <f>IF('Questionnaire results pasting'!AO10="","",'Questionnaire results pasting'!AO10)</f>
        <v/>
      </c>
      <c r="AL10" s="23" t="str">
        <f>IF('Questionnaire results pasting'!AP10="","",'Questionnaire results pasting'!AP10)</f>
        <v/>
      </c>
      <c r="AM10" s="23" t="str">
        <f>IF('Questionnaire results pasting'!AQ10="","",'Questionnaire results pasting'!AQ10)</f>
        <v/>
      </c>
      <c r="AN10" s="23" t="str">
        <f>IF('Questionnaire results pasting'!AR10="","",'Questionnaire results pasting'!AR10)</f>
        <v/>
      </c>
      <c r="AO10" s="23" t="str">
        <f>IF('Questionnaire results pasting'!AS10="","",'Questionnaire results pasting'!AS10)</f>
        <v/>
      </c>
      <c r="AP10" s="23" t="str">
        <f>IF('Questionnaire results pasting'!AT10="","",'Questionnaire results pasting'!AT10)</f>
        <v/>
      </c>
      <c r="AQ10" s="23" t="str">
        <f>IF('Questionnaire results pasting'!AU10="","",'Questionnaire results pasting'!AU10)</f>
        <v/>
      </c>
      <c r="AR10" s="23" t="str">
        <f>IF('Questionnaire results pasting'!AV10="","",'Questionnaire results pasting'!AV10)</f>
        <v/>
      </c>
      <c r="AS10" s="23" t="str">
        <f>IF('Questionnaire results pasting'!AW10="","",'Questionnaire results pasting'!AW10)</f>
        <v/>
      </c>
      <c r="AT10" s="23" t="str">
        <f>IF('Questionnaire results pasting'!AX10="","",'Questionnaire results pasting'!AX10)</f>
        <v/>
      </c>
      <c r="AU10" s="23" t="str">
        <f>IF('Questionnaire results pasting'!AY10="","",'Questionnaire results pasting'!AY10)</f>
        <v/>
      </c>
      <c r="AV10" s="23" t="str">
        <f>IF('Questionnaire results pasting'!AZ10="","",'Questionnaire results pasting'!AZ10)</f>
        <v/>
      </c>
      <c r="AW10" s="23" t="str">
        <f>IF('Questionnaire results pasting'!BA10="","",'Questionnaire results pasting'!BA10)</f>
        <v/>
      </c>
      <c r="AX10" s="23" t="str">
        <f>IF('Questionnaire results pasting'!BB10="","",'Questionnaire results pasting'!BB10)</f>
        <v/>
      </c>
      <c r="AY10" s="23" t="str">
        <f>IF('Questionnaire results pasting'!BC10="","",'Questionnaire results pasting'!BC10)</f>
        <v/>
      </c>
      <c r="AZ10" s="35" t="str">
        <f>IF('Questionnaire results pasting'!BD10="","",'Questionnaire results pasting'!BD10*0.4)</f>
        <v/>
      </c>
      <c r="BA10" s="30"/>
      <c r="BB10" s="27" t="str">
        <f t="shared" si="13"/>
        <v/>
      </c>
      <c r="BC10" s="27" t="str">
        <f t="shared" si="14"/>
        <v/>
      </c>
      <c r="BD10" s="40" t="str">
        <f t="shared" si="15"/>
        <v/>
      </c>
      <c r="BE10" s="40" t="str">
        <f t="shared" si="16"/>
        <v/>
      </c>
      <c r="BF10" s="40" t="str">
        <f t="shared" si="17"/>
        <v/>
      </c>
      <c r="BG10" s="40" t="str">
        <f t="shared" si="18"/>
        <v/>
      </c>
      <c r="BI10" s="40" t="str">
        <f>IF(A10="","",IF(SUMPRODUCT(($H$2:$AZ$2=$BI$3)*(H10:AZ10=""))&gt;0,"",SUMIF($H$2:$AZ$2,$BI$3,H10:AZ10)*25/設定シート!$R$5))</f>
        <v/>
      </c>
      <c r="BJ10" s="40" t="str">
        <f>IF(A10="","",IF(SUMPRODUCT(($H$2:$AZ$2=$BJ$3)*(H10:AZ10=""))&gt;0,"",SUMIF($H$2:$AZ$2,$BJ$3,H10:AZ10)*25/設定シート!$R$6))</f>
        <v/>
      </c>
      <c r="BK10" s="40" t="str">
        <f>IF(A10="","",IF(SUMPRODUCT(($H$2:$AZ$2=$BK$3)*(H10:AZ10=""))&gt;0,"",SUMIF($H$2:$AZ$2,$BK$3,H10:AZ10)*25/設定シート!$R$7))</f>
        <v/>
      </c>
      <c r="BL10" s="40" t="str">
        <f>IF(A10="","",IF(SUMPRODUCT(($H$2:$AZ$2=$BL$3)*(H10:AZ10=""))&gt;0,"",SUMIF($H$2:$AZ$2,$BL$3,H10:AZ10)*25/設定シート!$R$8))</f>
        <v/>
      </c>
      <c r="BM10" s="40" t="str">
        <f>IF(A10="","",IF(SUMPRODUCT(($H$2:$AZ$2=$BM$3)*(H10:AZ10=""))&gt;0,"",SUMIF($H$2:$AZ$2,$BM$3,H10:AZ10)*25/設定シート!$R$9))</f>
        <v/>
      </c>
      <c r="BN10" s="40" t="str">
        <f>IF(A10="","",IF(SUMPRODUCT(($H$2:$AZ$2=$BN$3)*(H10:AZ10=""))&gt;0,"",SUMIF($H$2:$AZ$2,$BN$3,H10:AZ10)*25/設定シート!$R$10))</f>
        <v/>
      </c>
    </row>
    <row r="11" spans="1:66" x14ac:dyDescent="0.15">
      <c r="A11" s="28" t="str">
        <f>IF('Questionnaire results pasting'!A11="","",'Questionnaire results pasting'!A11)</f>
        <v/>
      </c>
      <c r="B11" s="28" t="str">
        <f>IF('Questionnaire results pasting'!B11="","",'Questionnaire results pasting'!B11)</f>
        <v/>
      </c>
      <c r="C11" s="28" t="str">
        <f>IF('Questionnaire results pasting'!C11="","",'Questionnaire results pasting'!C11)</f>
        <v/>
      </c>
      <c r="D11" s="28" t="str">
        <f>IF('Questionnaire results pasting'!D11="","",'Questionnaire results pasting'!D11)</f>
        <v/>
      </c>
      <c r="E11" s="33" t="str">
        <f>IF('Questionnaire results pasting'!BF11="","",'Questionnaire results pasting'!BF11)</f>
        <v xml:space="preserve">  </v>
      </c>
      <c r="F11" s="39"/>
      <c r="G11" s="36"/>
      <c r="H11" s="23" t="str">
        <f>IF('Questionnaire results pasting'!L11="","",'Questionnaire results pasting'!L11)</f>
        <v/>
      </c>
      <c r="I11" s="23" t="str">
        <f>IF('Questionnaire results pasting'!M11="","",'Questionnaire results pasting'!M11)</f>
        <v/>
      </c>
      <c r="J11" s="35" t="str">
        <f>IF('Questionnaire results pasting'!N11="","",(10-'Questionnaire results pasting'!N11)*0.4)</f>
        <v/>
      </c>
      <c r="K11" s="23" t="str">
        <f>IF('Questionnaire results pasting'!O11="","",'Questionnaire results pasting'!O11)</f>
        <v/>
      </c>
      <c r="L11" s="23" t="str">
        <f>IF('Questionnaire results pasting'!P11="","",'Questionnaire results pasting'!P11)</f>
        <v/>
      </c>
      <c r="M11" s="23" t="str">
        <f>IF('Questionnaire results pasting'!Q11="","",'Questionnaire results pasting'!Q11)</f>
        <v/>
      </c>
      <c r="N11" s="23" t="str">
        <f>IF('Questionnaire results pasting'!R11="","",'Questionnaire results pasting'!R11)</f>
        <v/>
      </c>
      <c r="O11" s="23" t="str">
        <f>IF('Questionnaire results pasting'!S11="","",'Questionnaire results pasting'!S11)</f>
        <v/>
      </c>
      <c r="P11" s="23" t="str">
        <f>IF('Questionnaire results pasting'!T11="","",'Questionnaire results pasting'!T11)</f>
        <v/>
      </c>
      <c r="Q11" s="23" t="str">
        <f>IF('Questionnaire results pasting'!U11="","",'Questionnaire results pasting'!U11)</f>
        <v/>
      </c>
      <c r="R11" s="23" t="str">
        <f>IF('Questionnaire results pasting'!V11="","",'Questionnaire results pasting'!V11)</f>
        <v/>
      </c>
      <c r="S11" s="23" t="str">
        <f>IF('Questionnaire results pasting'!W11="","",'Questionnaire results pasting'!W11)</f>
        <v/>
      </c>
      <c r="T11" s="23" t="str">
        <f>IF('Questionnaire results pasting'!X11="","",'Questionnaire results pasting'!X11)</f>
        <v/>
      </c>
      <c r="U11" s="23" t="str">
        <f>IF('Questionnaire results pasting'!Y11="","",'Questionnaire results pasting'!Y11)</f>
        <v/>
      </c>
      <c r="V11" s="23" t="str">
        <f>IF('Questionnaire results pasting'!Z11="","",'Questionnaire results pasting'!Z11)</f>
        <v/>
      </c>
      <c r="W11" s="23" t="str">
        <f>IF('Questionnaire results pasting'!AA11="","",'Questionnaire results pasting'!AA11)</f>
        <v/>
      </c>
      <c r="X11" s="23" t="str">
        <f>IF('Questionnaire results pasting'!AB11="","",'Questionnaire results pasting'!AB11)</f>
        <v/>
      </c>
      <c r="Y11" s="23" t="str">
        <f>IF('Questionnaire results pasting'!AC11="","",'Questionnaire results pasting'!AC11)</f>
        <v/>
      </c>
      <c r="Z11" s="23" t="str">
        <f>IF('Questionnaire results pasting'!AD11="","",'Questionnaire results pasting'!AD11)</f>
        <v/>
      </c>
      <c r="AA11" s="23" t="str">
        <f>IF('Questionnaire results pasting'!AE11="","",'Questionnaire results pasting'!AE11)</f>
        <v/>
      </c>
      <c r="AB11" s="23" t="str">
        <f>IF('Questionnaire results pasting'!AF11="","",'Questionnaire results pasting'!AF11)</f>
        <v/>
      </c>
      <c r="AC11" s="23" t="str">
        <f>IF('Questionnaire results pasting'!AG11="","",'Questionnaire results pasting'!AG11)</f>
        <v/>
      </c>
      <c r="AD11" s="23" t="str">
        <f>IF('Questionnaire results pasting'!AH11="","",'Questionnaire results pasting'!AH11)</f>
        <v/>
      </c>
      <c r="AE11" s="23" t="str">
        <f>IF('Questionnaire results pasting'!AI11="","",'Questionnaire results pasting'!AI11)</f>
        <v/>
      </c>
      <c r="AF11" s="23" t="str">
        <f>IF('Questionnaire results pasting'!AJ11="","",'Questionnaire results pasting'!AJ11)</f>
        <v/>
      </c>
      <c r="AG11" s="23" t="str">
        <f>IF('Questionnaire results pasting'!AK11="","",'Questionnaire results pasting'!AK11)</f>
        <v/>
      </c>
      <c r="AH11" s="23" t="str">
        <f>IF('Questionnaire results pasting'!AL11="","",'Questionnaire results pasting'!AL11)</f>
        <v/>
      </c>
      <c r="AI11" s="23" t="str">
        <f>IF('Questionnaire results pasting'!AM11="","",'Questionnaire results pasting'!AM11)</f>
        <v/>
      </c>
      <c r="AJ11" s="23" t="str">
        <f>IF('Questionnaire results pasting'!AN11="","",'Questionnaire results pasting'!AN11)</f>
        <v/>
      </c>
      <c r="AK11" s="23" t="str">
        <f>IF('Questionnaire results pasting'!AO11="","",'Questionnaire results pasting'!AO11)</f>
        <v/>
      </c>
      <c r="AL11" s="23" t="str">
        <f>IF('Questionnaire results pasting'!AP11="","",'Questionnaire results pasting'!AP11)</f>
        <v/>
      </c>
      <c r="AM11" s="23" t="str">
        <f>IF('Questionnaire results pasting'!AQ11="","",'Questionnaire results pasting'!AQ11)</f>
        <v/>
      </c>
      <c r="AN11" s="23" t="str">
        <f>IF('Questionnaire results pasting'!AR11="","",'Questionnaire results pasting'!AR11)</f>
        <v/>
      </c>
      <c r="AO11" s="23" t="str">
        <f>IF('Questionnaire results pasting'!AS11="","",'Questionnaire results pasting'!AS11)</f>
        <v/>
      </c>
      <c r="AP11" s="23" t="str">
        <f>IF('Questionnaire results pasting'!AT11="","",'Questionnaire results pasting'!AT11)</f>
        <v/>
      </c>
      <c r="AQ11" s="23" t="str">
        <f>IF('Questionnaire results pasting'!AU11="","",'Questionnaire results pasting'!AU11)</f>
        <v/>
      </c>
      <c r="AR11" s="23" t="str">
        <f>IF('Questionnaire results pasting'!AV11="","",'Questionnaire results pasting'!AV11)</f>
        <v/>
      </c>
      <c r="AS11" s="23" t="str">
        <f>IF('Questionnaire results pasting'!AW11="","",'Questionnaire results pasting'!AW11)</f>
        <v/>
      </c>
      <c r="AT11" s="23" t="str">
        <f>IF('Questionnaire results pasting'!AX11="","",'Questionnaire results pasting'!AX11)</f>
        <v/>
      </c>
      <c r="AU11" s="23" t="str">
        <f>IF('Questionnaire results pasting'!AY11="","",'Questionnaire results pasting'!AY11)</f>
        <v/>
      </c>
      <c r="AV11" s="23" t="str">
        <f>IF('Questionnaire results pasting'!AZ11="","",'Questionnaire results pasting'!AZ11)</f>
        <v/>
      </c>
      <c r="AW11" s="23" t="str">
        <f>IF('Questionnaire results pasting'!BA11="","",'Questionnaire results pasting'!BA11)</f>
        <v/>
      </c>
      <c r="AX11" s="23" t="str">
        <f>IF('Questionnaire results pasting'!BB11="","",'Questionnaire results pasting'!BB11)</f>
        <v/>
      </c>
      <c r="AY11" s="23" t="str">
        <f>IF('Questionnaire results pasting'!BC11="","",'Questionnaire results pasting'!BC11)</f>
        <v/>
      </c>
      <c r="AZ11" s="35" t="str">
        <f>IF('Questionnaire results pasting'!BD11="","",'Questionnaire results pasting'!BD11*0.4)</f>
        <v/>
      </c>
      <c r="BA11" s="30"/>
      <c r="BB11" s="27" t="str">
        <f t="shared" si="13"/>
        <v/>
      </c>
      <c r="BC11" s="27" t="str">
        <f t="shared" si="14"/>
        <v/>
      </c>
      <c r="BD11" s="40" t="str">
        <f t="shared" si="15"/>
        <v/>
      </c>
      <c r="BE11" s="40" t="str">
        <f t="shared" si="16"/>
        <v/>
      </c>
      <c r="BF11" s="40" t="str">
        <f t="shared" si="17"/>
        <v/>
      </c>
      <c r="BG11" s="40" t="str">
        <f t="shared" si="18"/>
        <v/>
      </c>
      <c r="BI11" s="40" t="str">
        <f>IF(A11="","",IF(SUMPRODUCT(($H$2:$AZ$2=$BI$3)*(H11:AZ11=""))&gt;0,"",SUMIF($H$2:$AZ$2,$BI$3,H11:AZ11)*25/設定シート!$R$5))</f>
        <v/>
      </c>
      <c r="BJ11" s="40" t="str">
        <f>IF(A11="","",IF(SUMPRODUCT(($H$2:$AZ$2=$BJ$3)*(H11:AZ11=""))&gt;0,"",SUMIF($H$2:$AZ$2,$BJ$3,H11:AZ11)*25/設定シート!$R$6))</f>
        <v/>
      </c>
      <c r="BK11" s="40" t="str">
        <f>IF(A11="","",IF(SUMPRODUCT(($H$2:$AZ$2=$BK$3)*(H11:AZ11=""))&gt;0,"",SUMIF($H$2:$AZ$2,$BK$3,H11:AZ11)*25/設定シート!$R$7))</f>
        <v/>
      </c>
      <c r="BL11" s="40" t="str">
        <f>IF(A11="","",IF(SUMPRODUCT(($H$2:$AZ$2=$BL$3)*(H11:AZ11=""))&gt;0,"",SUMIF($H$2:$AZ$2,$BL$3,H11:AZ11)*25/設定シート!$R$8))</f>
        <v/>
      </c>
      <c r="BM11" s="40" t="str">
        <f>IF(A11="","",IF(SUMPRODUCT(($H$2:$AZ$2=$BM$3)*(H11:AZ11=""))&gt;0,"",SUMIF($H$2:$AZ$2,$BM$3,H11:AZ11)*25/設定シート!$R$9))</f>
        <v/>
      </c>
      <c r="BN11" s="40" t="str">
        <f>IF(A11="","",IF(SUMPRODUCT(($H$2:$AZ$2=$BN$3)*(H11:AZ11=""))&gt;0,"",SUMIF($H$2:$AZ$2,$BN$3,H11:AZ11)*25/設定シート!$R$10))</f>
        <v/>
      </c>
    </row>
    <row r="12" spans="1:66" x14ac:dyDescent="0.15">
      <c r="A12" s="28" t="str">
        <f>IF('Questionnaire results pasting'!A12="","",'Questionnaire results pasting'!A12)</f>
        <v/>
      </c>
      <c r="B12" s="28" t="str">
        <f>IF('Questionnaire results pasting'!B12="","",'Questionnaire results pasting'!B12)</f>
        <v/>
      </c>
      <c r="C12" s="28" t="str">
        <f>IF('Questionnaire results pasting'!C12="","",'Questionnaire results pasting'!C12)</f>
        <v/>
      </c>
      <c r="D12" s="28" t="str">
        <f>IF('Questionnaire results pasting'!D12="","",'Questionnaire results pasting'!D12)</f>
        <v/>
      </c>
      <c r="E12" s="33" t="str">
        <f>IF('Questionnaire results pasting'!BF12="","",'Questionnaire results pasting'!BF12)</f>
        <v xml:space="preserve">  </v>
      </c>
      <c r="F12" s="39"/>
      <c r="G12" s="36"/>
      <c r="H12" s="23" t="str">
        <f>IF('Questionnaire results pasting'!L12="","",'Questionnaire results pasting'!L12)</f>
        <v/>
      </c>
      <c r="I12" s="23" t="str">
        <f>IF('Questionnaire results pasting'!M12="","",'Questionnaire results pasting'!M12)</f>
        <v/>
      </c>
      <c r="J12" s="35" t="str">
        <f>IF('Questionnaire results pasting'!N12="","",(10-'Questionnaire results pasting'!N12)*0.4)</f>
        <v/>
      </c>
      <c r="K12" s="23" t="str">
        <f>IF('Questionnaire results pasting'!O12="","",'Questionnaire results pasting'!O12)</f>
        <v/>
      </c>
      <c r="L12" s="23" t="str">
        <f>IF('Questionnaire results pasting'!P12="","",'Questionnaire results pasting'!P12)</f>
        <v/>
      </c>
      <c r="M12" s="23" t="str">
        <f>IF('Questionnaire results pasting'!Q12="","",'Questionnaire results pasting'!Q12)</f>
        <v/>
      </c>
      <c r="N12" s="23" t="str">
        <f>IF('Questionnaire results pasting'!R12="","",'Questionnaire results pasting'!R12)</f>
        <v/>
      </c>
      <c r="O12" s="23" t="str">
        <f>IF('Questionnaire results pasting'!S12="","",'Questionnaire results pasting'!S12)</f>
        <v/>
      </c>
      <c r="P12" s="23" t="str">
        <f>IF('Questionnaire results pasting'!T12="","",'Questionnaire results pasting'!T12)</f>
        <v/>
      </c>
      <c r="Q12" s="23" t="str">
        <f>IF('Questionnaire results pasting'!U12="","",'Questionnaire results pasting'!U12)</f>
        <v/>
      </c>
      <c r="R12" s="23" t="str">
        <f>IF('Questionnaire results pasting'!V12="","",'Questionnaire results pasting'!V12)</f>
        <v/>
      </c>
      <c r="S12" s="23" t="str">
        <f>IF('Questionnaire results pasting'!W12="","",'Questionnaire results pasting'!W12)</f>
        <v/>
      </c>
      <c r="T12" s="23" t="str">
        <f>IF('Questionnaire results pasting'!X12="","",'Questionnaire results pasting'!X12)</f>
        <v/>
      </c>
      <c r="U12" s="23" t="str">
        <f>IF('Questionnaire results pasting'!Y12="","",'Questionnaire results pasting'!Y12)</f>
        <v/>
      </c>
      <c r="V12" s="23" t="str">
        <f>IF('Questionnaire results pasting'!Z12="","",'Questionnaire results pasting'!Z12)</f>
        <v/>
      </c>
      <c r="W12" s="23" t="str">
        <f>IF('Questionnaire results pasting'!AA12="","",'Questionnaire results pasting'!AA12)</f>
        <v/>
      </c>
      <c r="X12" s="23" t="str">
        <f>IF('Questionnaire results pasting'!AB12="","",'Questionnaire results pasting'!AB12)</f>
        <v/>
      </c>
      <c r="Y12" s="23" t="str">
        <f>IF('Questionnaire results pasting'!AC12="","",'Questionnaire results pasting'!AC12)</f>
        <v/>
      </c>
      <c r="Z12" s="23" t="str">
        <f>IF('Questionnaire results pasting'!AD12="","",'Questionnaire results pasting'!AD12)</f>
        <v/>
      </c>
      <c r="AA12" s="23" t="str">
        <f>IF('Questionnaire results pasting'!AE12="","",'Questionnaire results pasting'!AE12)</f>
        <v/>
      </c>
      <c r="AB12" s="23" t="str">
        <f>IF('Questionnaire results pasting'!AF12="","",'Questionnaire results pasting'!AF12)</f>
        <v/>
      </c>
      <c r="AC12" s="23" t="str">
        <f>IF('Questionnaire results pasting'!AG12="","",'Questionnaire results pasting'!AG12)</f>
        <v/>
      </c>
      <c r="AD12" s="23" t="str">
        <f>IF('Questionnaire results pasting'!AH12="","",'Questionnaire results pasting'!AH12)</f>
        <v/>
      </c>
      <c r="AE12" s="23" t="str">
        <f>IF('Questionnaire results pasting'!AI12="","",'Questionnaire results pasting'!AI12)</f>
        <v/>
      </c>
      <c r="AF12" s="23" t="str">
        <f>IF('Questionnaire results pasting'!AJ12="","",'Questionnaire results pasting'!AJ12)</f>
        <v/>
      </c>
      <c r="AG12" s="23" t="str">
        <f>IF('Questionnaire results pasting'!AK12="","",'Questionnaire results pasting'!AK12)</f>
        <v/>
      </c>
      <c r="AH12" s="23" t="str">
        <f>IF('Questionnaire results pasting'!AL12="","",'Questionnaire results pasting'!AL12)</f>
        <v/>
      </c>
      <c r="AI12" s="23" t="str">
        <f>IF('Questionnaire results pasting'!AM12="","",'Questionnaire results pasting'!AM12)</f>
        <v/>
      </c>
      <c r="AJ12" s="23" t="str">
        <f>IF('Questionnaire results pasting'!AN12="","",'Questionnaire results pasting'!AN12)</f>
        <v/>
      </c>
      <c r="AK12" s="23" t="str">
        <f>IF('Questionnaire results pasting'!AO12="","",'Questionnaire results pasting'!AO12)</f>
        <v/>
      </c>
      <c r="AL12" s="23" t="str">
        <f>IF('Questionnaire results pasting'!AP12="","",'Questionnaire results pasting'!AP12)</f>
        <v/>
      </c>
      <c r="AM12" s="23" t="str">
        <f>IF('Questionnaire results pasting'!AQ12="","",'Questionnaire results pasting'!AQ12)</f>
        <v/>
      </c>
      <c r="AN12" s="23" t="str">
        <f>IF('Questionnaire results pasting'!AR12="","",'Questionnaire results pasting'!AR12)</f>
        <v/>
      </c>
      <c r="AO12" s="23" t="str">
        <f>IF('Questionnaire results pasting'!AS12="","",'Questionnaire results pasting'!AS12)</f>
        <v/>
      </c>
      <c r="AP12" s="23" t="str">
        <f>IF('Questionnaire results pasting'!AT12="","",'Questionnaire results pasting'!AT12)</f>
        <v/>
      </c>
      <c r="AQ12" s="23" t="str">
        <f>IF('Questionnaire results pasting'!AU12="","",'Questionnaire results pasting'!AU12)</f>
        <v/>
      </c>
      <c r="AR12" s="23" t="str">
        <f>IF('Questionnaire results pasting'!AV12="","",'Questionnaire results pasting'!AV12)</f>
        <v/>
      </c>
      <c r="AS12" s="23" t="str">
        <f>IF('Questionnaire results pasting'!AW12="","",'Questionnaire results pasting'!AW12)</f>
        <v/>
      </c>
      <c r="AT12" s="23" t="str">
        <f>IF('Questionnaire results pasting'!AX12="","",'Questionnaire results pasting'!AX12)</f>
        <v/>
      </c>
      <c r="AU12" s="23" t="str">
        <f>IF('Questionnaire results pasting'!AY12="","",'Questionnaire results pasting'!AY12)</f>
        <v/>
      </c>
      <c r="AV12" s="23" t="str">
        <f>IF('Questionnaire results pasting'!AZ12="","",'Questionnaire results pasting'!AZ12)</f>
        <v/>
      </c>
      <c r="AW12" s="23" t="str">
        <f>IF('Questionnaire results pasting'!BA12="","",'Questionnaire results pasting'!BA12)</f>
        <v/>
      </c>
      <c r="AX12" s="23" t="str">
        <f>IF('Questionnaire results pasting'!BB12="","",'Questionnaire results pasting'!BB12)</f>
        <v/>
      </c>
      <c r="AY12" s="23" t="str">
        <f>IF('Questionnaire results pasting'!BC12="","",'Questionnaire results pasting'!BC12)</f>
        <v/>
      </c>
      <c r="AZ12" s="35" t="str">
        <f>IF('Questionnaire results pasting'!BD12="","",'Questionnaire results pasting'!BD12*0.4)</f>
        <v/>
      </c>
      <c r="BA12" s="30"/>
      <c r="BB12" s="27" t="str">
        <f t="shared" si="13"/>
        <v/>
      </c>
      <c r="BC12" s="27" t="str">
        <f t="shared" si="14"/>
        <v/>
      </c>
      <c r="BD12" s="40" t="str">
        <f t="shared" si="15"/>
        <v/>
      </c>
      <c r="BE12" s="40" t="str">
        <f t="shared" si="16"/>
        <v/>
      </c>
      <c r="BF12" s="40" t="str">
        <f t="shared" si="17"/>
        <v/>
      </c>
      <c r="BG12" s="40" t="str">
        <f t="shared" si="18"/>
        <v/>
      </c>
      <c r="BI12" s="40" t="str">
        <f>IF(A12="","",IF(SUMPRODUCT(($H$2:$AZ$2=$BI$3)*(H12:AZ12=""))&gt;0,"",SUMIF($H$2:$AZ$2,$BI$3,H12:AZ12)*25/設定シート!$R$5))</f>
        <v/>
      </c>
      <c r="BJ12" s="40" t="str">
        <f>IF(A12="","",IF(SUMPRODUCT(($H$2:$AZ$2=$BJ$3)*(H12:AZ12=""))&gt;0,"",SUMIF($H$2:$AZ$2,$BJ$3,H12:AZ12)*25/設定シート!$R$6))</f>
        <v/>
      </c>
      <c r="BK12" s="40" t="str">
        <f>IF(A12="","",IF(SUMPRODUCT(($H$2:$AZ$2=$BK$3)*(H12:AZ12=""))&gt;0,"",SUMIF($H$2:$AZ$2,$BK$3,H12:AZ12)*25/設定シート!$R$7))</f>
        <v/>
      </c>
      <c r="BL12" s="40" t="str">
        <f>IF(A12="","",IF(SUMPRODUCT(($H$2:$AZ$2=$BL$3)*(H12:AZ12=""))&gt;0,"",SUMIF($H$2:$AZ$2,$BL$3,H12:AZ12)*25/設定シート!$R$8))</f>
        <v/>
      </c>
      <c r="BM12" s="40" t="str">
        <f>IF(A12="","",IF(SUMPRODUCT(($H$2:$AZ$2=$BM$3)*(H12:AZ12=""))&gt;0,"",SUMIF($H$2:$AZ$2,$BM$3,H12:AZ12)*25/設定シート!$R$9))</f>
        <v/>
      </c>
      <c r="BN12" s="40" t="str">
        <f>IF(A12="","",IF(SUMPRODUCT(($H$2:$AZ$2=$BN$3)*(H12:AZ12=""))&gt;0,"",SUMIF($H$2:$AZ$2,$BN$3,H12:AZ12)*25/設定シート!$R$10))</f>
        <v/>
      </c>
    </row>
    <row r="13" spans="1:66" x14ac:dyDescent="0.15">
      <c r="A13" s="28" t="str">
        <f>IF('Questionnaire results pasting'!A13="","",'Questionnaire results pasting'!A13)</f>
        <v/>
      </c>
      <c r="B13" s="28" t="str">
        <f>IF('Questionnaire results pasting'!B13="","",'Questionnaire results pasting'!B13)</f>
        <v/>
      </c>
      <c r="C13" s="28" t="str">
        <f>IF('Questionnaire results pasting'!C13="","",'Questionnaire results pasting'!C13)</f>
        <v/>
      </c>
      <c r="D13" s="28" t="str">
        <f>IF('Questionnaire results pasting'!D13="","",'Questionnaire results pasting'!D13)</f>
        <v/>
      </c>
      <c r="E13" s="33" t="str">
        <f>IF('Questionnaire results pasting'!BF13="","",'Questionnaire results pasting'!BF13)</f>
        <v xml:space="preserve">  </v>
      </c>
      <c r="F13" s="39"/>
      <c r="G13" s="36"/>
      <c r="H13" s="23" t="str">
        <f>IF('Questionnaire results pasting'!L13="","",'Questionnaire results pasting'!L13)</f>
        <v/>
      </c>
      <c r="I13" s="23" t="str">
        <f>IF('Questionnaire results pasting'!M13="","",'Questionnaire results pasting'!M13)</f>
        <v/>
      </c>
      <c r="J13" s="35" t="str">
        <f>IF('Questionnaire results pasting'!N13="","",(10-'Questionnaire results pasting'!N13)*0.4)</f>
        <v/>
      </c>
      <c r="K13" s="23" t="str">
        <f>IF('Questionnaire results pasting'!O13="","",'Questionnaire results pasting'!O13)</f>
        <v/>
      </c>
      <c r="L13" s="23" t="str">
        <f>IF('Questionnaire results pasting'!P13="","",'Questionnaire results pasting'!P13)</f>
        <v/>
      </c>
      <c r="M13" s="23" t="str">
        <f>IF('Questionnaire results pasting'!Q13="","",'Questionnaire results pasting'!Q13)</f>
        <v/>
      </c>
      <c r="N13" s="23" t="str">
        <f>IF('Questionnaire results pasting'!R13="","",'Questionnaire results pasting'!R13)</f>
        <v/>
      </c>
      <c r="O13" s="23" t="str">
        <f>IF('Questionnaire results pasting'!S13="","",'Questionnaire results pasting'!S13)</f>
        <v/>
      </c>
      <c r="P13" s="23" t="str">
        <f>IF('Questionnaire results pasting'!T13="","",'Questionnaire results pasting'!T13)</f>
        <v/>
      </c>
      <c r="Q13" s="23" t="str">
        <f>IF('Questionnaire results pasting'!U13="","",'Questionnaire results pasting'!U13)</f>
        <v/>
      </c>
      <c r="R13" s="23" t="str">
        <f>IF('Questionnaire results pasting'!V13="","",'Questionnaire results pasting'!V13)</f>
        <v/>
      </c>
      <c r="S13" s="23" t="str">
        <f>IF('Questionnaire results pasting'!W13="","",'Questionnaire results pasting'!W13)</f>
        <v/>
      </c>
      <c r="T13" s="23" t="str">
        <f>IF('Questionnaire results pasting'!X13="","",'Questionnaire results pasting'!X13)</f>
        <v/>
      </c>
      <c r="U13" s="23" t="str">
        <f>IF('Questionnaire results pasting'!Y13="","",'Questionnaire results pasting'!Y13)</f>
        <v/>
      </c>
      <c r="V13" s="23" t="str">
        <f>IF('Questionnaire results pasting'!Z13="","",'Questionnaire results pasting'!Z13)</f>
        <v/>
      </c>
      <c r="W13" s="23" t="str">
        <f>IF('Questionnaire results pasting'!AA13="","",'Questionnaire results pasting'!AA13)</f>
        <v/>
      </c>
      <c r="X13" s="23" t="str">
        <f>IF('Questionnaire results pasting'!AB13="","",'Questionnaire results pasting'!AB13)</f>
        <v/>
      </c>
      <c r="Y13" s="23" t="str">
        <f>IF('Questionnaire results pasting'!AC13="","",'Questionnaire results pasting'!AC13)</f>
        <v/>
      </c>
      <c r="Z13" s="23" t="str">
        <f>IF('Questionnaire results pasting'!AD13="","",'Questionnaire results pasting'!AD13)</f>
        <v/>
      </c>
      <c r="AA13" s="23" t="str">
        <f>IF('Questionnaire results pasting'!AE13="","",'Questionnaire results pasting'!AE13)</f>
        <v/>
      </c>
      <c r="AB13" s="23" t="str">
        <f>IF('Questionnaire results pasting'!AF13="","",'Questionnaire results pasting'!AF13)</f>
        <v/>
      </c>
      <c r="AC13" s="23" t="str">
        <f>IF('Questionnaire results pasting'!AG13="","",'Questionnaire results pasting'!AG13)</f>
        <v/>
      </c>
      <c r="AD13" s="23" t="str">
        <f>IF('Questionnaire results pasting'!AH13="","",'Questionnaire results pasting'!AH13)</f>
        <v/>
      </c>
      <c r="AE13" s="23" t="str">
        <f>IF('Questionnaire results pasting'!AI13="","",'Questionnaire results pasting'!AI13)</f>
        <v/>
      </c>
      <c r="AF13" s="23" t="str">
        <f>IF('Questionnaire results pasting'!AJ13="","",'Questionnaire results pasting'!AJ13)</f>
        <v/>
      </c>
      <c r="AG13" s="23" t="str">
        <f>IF('Questionnaire results pasting'!AK13="","",'Questionnaire results pasting'!AK13)</f>
        <v/>
      </c>
      <c r="AH13" s="23" t="str">
        <f>IF('Questionnaire results pasting'!AL13="","",'Questionnaire results pasting'!AL13)</f>
        <v/>
      </c>
      <c r="AI13" s="23" t="str">
        <f>IF('Questionnaire results pasting'!AM13="","",'Questionnaire results pasting'!AM13)</f>
        <v/>
      </c>
      <c r="AJ13" s="23" t="str">
        <f>IF('Questionnaire results pasting'!AN13="","",'Questionnaire results pasting'!AN13)</f>
        <v/>
      </c>
      <c r="AK13" s="23" t="str">
        <f>IF('Questionnaire results pasting'!AO13="","",'Questionnaire results pasting'!AO13)</f>
        <v/>
      </c>
      <c r="AL13" s="23" t="str">
        <f>IF('Questionnaire results pasting'!AP13="","",'Questionnaire results pasting'!AP13)</f>
        <v/>
      </c>
      <c r="AM13" s="23" t="str">
        <f>IF('Questionnaire results pasting'!AQ13="","",'Questionnaire results pasting'!AQ13)</f>
        <v/>
      </c>
      <c r="AN13" s="23" t="str">
        <f>IF('Questionnaire results pasting'!AR13="","",'Questionnaire results pasting'!AR13)</f>
        <v/>
      </c>
      <c r="AO13" s="23" t="str">
        <f>IF('Questionnaire results pasting'!AS13="","",'Questionnaire results pasting'!AS13)</f>
        <v/>
      </c>
      <c r="AP13" s="23" t="str">
        <f>IF('Questionnaire results pasting'!AT13="","",'Questionnaire results pasting'!AT13)</f>
        <v/>
      </c>
      <c r="AQ13" s="23" t="str">
        <f>IF('Questionnaire results pasting'!AU13="","",'Questionnaire results pasting'!AU13)</f>
        <v/>
      </c>
      <c r="AR13" s="23" t="str">
        <f>IF('Questionnaire results pasting'!AV13="","",'Questionnaire results pasting'!AV13)</f>
        <v/>
      </c>
      <c r="AS13" s="23" t="str">
        <f>IF('Questionnaire results pasting'!AW13="","",'Questionnaire results pasting'!AW13)</f>
        <v/>
      </c>
      <c r="AT13" s="23" t="str">
        <f>IF('Questionnaire results pasting'!AX13="","",'Questionnaire results pasting'!AX13)</f>
        <v/>
      </c>
      <c r="AU13" s="23" t="str">
        <f>IF('Questionnaire results pasting'!AY13="","",'Questionnaire results pasting'!AY13)</f>
        <v/>
      </c>
      <c r="AV13" s="23" t="str">
        <f>IF('Questionnaire results pasting'!AZ13="","",'Questionnaire results pasting'!AZ13)</f>
        <v/>
      </c>
      <c r="AW13" s="23" t="str">
        <f>IF('Questionnaire results pasting'!BA13="","",'Questionnaire results pasting'!BA13)</f>
        <v/>
      </c>
      <c r="AX13" s="23" t="str">
        <f>IF('Questionnaire results pasting'!BB13="","",'Questionnaire results pasting'!BB13)</f>
        <v/>
      </c>
      <c r="AY13" s="23" t="str">
        <f>IF('Questionnaire results pasting'!BC13="","",'Questionnaire results pasting'!BC13)</f>
        <v/>
      </c>
      <c r="AZ13" s="35" t="str">
        <f>IF('Questionnaire results pasting'!BD13="","",'Questionnaire results pasting'!BD13*0.4)</f>
        <v/>
      </c>
      <c r="BA13" s="30"/>
      <c r="BB13" s="27" t="str">
        <f t="shared" si="13"/>
        <v/>
      </c>
      <c r="BC13" s="27" t="str">
        <f t="shared" si="14"/>
        <v/>
      </c>
      <c r="BD13" s="40" t="str">
        <f t="shared" si="15"/>
        <v/>
      </c>
      <c r="BE13" s="40" t="str">
        <f t="shared" si="16"/>
        <v/>
      </c>
      <c r="BF13" s="40" t="str">
        <f t="shared" si="17"/>
        <v/>
      </c>
      <c r="BG13" s="40" t="str">
        <f t="shared" si="18"/>
        <v/>
      </c>
      <c r="BI13" s="40" t="str">
        <f>IF(A13="","",IF(SUMPRODUCT(($H$2:$AZ$2=$BI$3)*(H13:AZ13=""))&gt;0,"",SUMIF($H$2:$AZ$2,$BI$3,H13:AZ13)*25/設定シート!$R$5))</f>
        <v/>
      </c>
      <c r="BJ13" s="40" t="str">
        <f>IF(A13="","",IF(SUMPRODUCT(($H$2:$AZ$2=$BJ$3)*(H13:AZ13=""))&gt;0,"",SUMIF($H$2:$AZ$2,$BJ$3,H13:AZ13)*25/設定シート!$R$6))</f>
        <v/>
      </c>
      <c r="BK13" s="40" t="str">
        <f>IF(A13="","",IF(SUMPRODUCT(($H$2:$AZ$2=$BK$3)*(H13:AZ13=""))&gt;0,"",SUMIF($H$2:$AZ$2,$BK$3,H13:AZ13)*25/設定シート!$R$7))</f>
        <v/>
      </c>
      <c r="BL13" s="40" t="str">
        <f>IF(A13="","",IF(SUMPRODUCT(($H$2:$AZ$2=$BL$3)*(H13:AZ13=""))&gt;0,"",SUMIF($H$2:$AZ$2,$BL$3,H13:AZ13)*25/設定シート!$R$8))</f>
        <v/>
      </c>
      <c r="BM13" s="40" t="str">
        <f>IF(A13="","",IF(SUMPRODUCT(($H$2:$AZ$2=$BM$3)*(H13:AZ13=""))&gt;0,"",SUMIF($H$2:$AZ$2,$BM$3,H13:AZ13)*25/設定シート!$R$9))</f>
        <v/>
      </c>
      <c r="BN13" s="40" t="str">
        <f>IF(A13="","",IF(SUMPRODUCT(($H$2:$AZ$2=$BN$3)*(H13:AZ13=""))&gt;0,"",SUMIF($H$2:$AZ$2,$BN$3,H13:AZ13)*25/設定シート!$R$10))</f>
        <v/>
      </c>
    </row>
    <row r="14" spans="1:66" x14ac:dyDescent="0.15">
      <c r="A14" s="28" t="str">
        <f>IF('Questionnaire results pasting'!A14="","",'Questionnaire results pasting'!A14)</f>
        <v/>
      </c>
      <c r="B14" s="28" t="str">
        <f>IF('Questionnaire results pasting'!B14="","",'Questionnaire results pasting'!B14)</f>
        <v/>
      </c>
      <c r="C14" s="28" t="str">
        <f>IF('Questionnaire results pasting'!C14="","",'Questionnaire results pasting'!C14)</f>
        <v/>
      </c>
      <c r="D14" s="28" t="str">
        <f>IF('Questionnaire results pasting'!D14="","",'Questionnaire results pasting'!D14)</f>
        <v/>
      </c>
      <c r="E14" s="33" t="str">
        <f>IF('Questionnaire results pasting'!BF14="","",'Questionnaire results pasting'!BF14)</f>
        <v xml:space="preserve">  </v>
      </c>
      <c r="F14" s="39"/>
      <c r="G14" s="36"/>
      <c r="H14" s="23" t="str">
        <f>IF('Questionnaire results pasting'!L14="","",'Questionnaire results pasting'!L14)</f>
        <v/>
      </c>
      <c r="I14" s="23" t="str">
        <f>IF('Questionnaire results pasting'!M14="","",'Questionnaire results pasting'!M14)</f>
        <v/>
      </c>
      <c r="J14" s="35" t="str">
        <f>IF('Questionnaire results pasting'!N14="","",(10-'Questionnaire results pasting'!N14)*0.4)</f>
        <v/>
      </c>
      <c r="K14" s="23" t="str">
        <f>IF('Questionnaire results pasting'!O14="","",'Questionnaire results pasting'!O14)</f>
        <v/>
      </c>
      <c r="L14" s="23" t="str">
        <f>IF('Questionnaire results pasting'!P14="","",'Questionnaire results pasting'!P14)</f>
        <v/>
      </c>
      <c r="M14" s="23" t="str">
        <f>IF('Questionnaire results pasting'!Q14="","",'Questionnaire results pasting'!Q14)</f>
        <v/>
      </c>
      <c r="N14" s="23" t="str">
        <f>IF('Questionnaire results pasting'!R14="","",'Questionnaire results pasting'!R14)</f>
        <v/>
      </c>
      <c r="O14" s="23" t="str">
        <f>IF('Questionnaire results pasting'!S14="","",'Questionnaire results pasting'!S14)</f>
        <v/>
      </c>
      <c r="P14" s="23" t="str">
        <f>IF('Questionnaire results pasting'!T14="","",'Questionnaire results pasting'!T14)</f>
        <v/>
      </c>
      <c r="Q14" s="23" t="str">
        <f>IF('Questionnaire results pasting'!U14="","",'Questionnaire results pasting'!U14)</f>
        <v/>
      </c>
      <c r="R14" s="23" t="str">
        <f>IF('Questionnaire results pasting'!V14="","",'Questionnaire results pasting'!V14)</f>
        <v/>
      </c>
      <c r="S14" s="23" t="str">
        <f>IF('Questionnaire results pasting'!W14="","",'Questionnaire results pasting'!W14)</f>
        <v/>
      </c>
      <c r="T14" s="23" t="str">
        <f>IF('Questionnaire results pasting'!X14="","",'Questionnaire results pasting'!X14)</f>
        <v/>
      </c>
      <c r="U14" s="23" t="str">
        <f>IF('Questionnaire results pasting'!Y14="","",'Questionnaire results pasting'!Y14)</f>
        <v/>
      </c>
      <c r="V14" s="23" t="str">
        <f>IF('Questionnaire results pasting'!Z14="","",'Questionnaire results pasting'!Z14)</f>
        <v/>
      </c>
      <c r="W14" s="23" t="str">
        <f>IF('Questionnaire results pasting'!AA14="","",'Questionnaire results pasting'!AA14)</f>
        <v/>
      </c>
      <c r="X14" s="23" t="str">
        <f>IF('Questionnaire results pasting'!AB14="","",'Questionnaire results pasting'!AB14)</f>
        <v/>
      </c>
      <c r="Y14" s="23" t="str">
        <f>IF('Questionnaire results pasting'!AC14="","",'Questionnaire results pasting'!AC14)</f>
        <v/>
      </c>
      <c r="Z14" s="23" t="str">
        <f>IF('Questionnaire results pasting'!AD14="","",'Questionnaire results pasting'!AD14)</f>
        <v/>
      </c>
      <c r="AA14" s="23" t="str">
        <f>IF('Questionnaire results pasting'!AE14="","",'Questionnaire results pasting'!AE14)</f>
        <v/>
      </c>
      <c r="AB14" s="23" t="str">
        <f>IF('Questionnaire results pasting'!AF14="","",'Questionnaire results pasting'!AF14)</f>
        <v/>
      </c>
      <c r="AC14" s="23" t="str">
        <f>IF('Questionnaire results pasting'!AG14="","",'Questionnaire results pasting'!AG14)</f>
        <v/>
      </c>
      <c r="AD14" s="23" t="str">
        <f>IF('Questionnaire results pasting'!AH14="","",'Questionnaire results pasting'!AH14)</f>
        <v/>
      </c>
      <c r="AE14" s="23" t="str">
        <f>IF('Questionnaire results pasting'!AI14="","",'Questionnaire results pasting'!AI14)</f>
        <v/>
      </c>
      <c r="AF14" s="23" t="str">
        <f>IF('Questionnaire results pasting'!AJ14="","",'Questionnaire results pasting'!AJ14)</f>
        <v/>
      </c>
      <c r="AG14" s="23" t="str">
        <f>IF('Questionnaire results pasting'!AK14="","",'Questionnaire results pasting'!AK14)</f>
        <v/>
      </c>
      <c r="AH14" s="23" t="str">
        <f>IF('Questionnaire results pasting'!AL14="","",'Questionnaire results pasting'!AL14)</f>
        <v/>
      </c>
      <c r="AI14" s="23" t="str">
        <f>IF('Questionnaire results pasting'!AM14="","",'Questionnaire results pasting'!AM14)</f>
        <v/>
      </c>
      <c r="AJ14" s="23" t="str">
        <f>IF('Questionnaire results pasting'!AN14="","",'Questionnaire results pasting'!AN14)</f>
        <v/>
      </c>
      <c r="AK14" s="23" t="str">
        <f>IF('Questionnaire results pasting'!AO14="","",'Questionnaire results pasting'!AO14)</f>
        <v/>
      </c>
      <c r="AL14" s="23" t="str">
        <f>IF('Questionnaire results pasting'!AP14="","",'Questionnaire results pasting'!AP14)</f>
        <v/>
      </c>
      <c r="AM14" s="23" t="str">
        <f>IF('Questionnaire results pasting'!AQ14="","",'Questionnaire results pasting'!AQ14)</f>
        <v/>
      </c>
      <c r="AN14" s="23" t="str">
        <f>IF('Questionnaire results pasting'!AR14="","",'Questionnaire results pasting'!AR14)</f>
        <v/>
      </c>
      <c r="AO14" s="23" t="str">
        <f>IF('Questionnaire results pasting'!AS14="","",'Questionnaire results pasting'!AS14)</f>
        <v/>
      </c>
      <c r="AP14" s="23" t="str">
        <f>IF('Questionnaire results pasting'!AT14="","",'Questionnaire results pasting'!AT14)</f>
        <v/>
      </c>
      <c r="AQ14" s="23" t="str">
        <f>IF('Questionnaire results pasting'!AU14="","",'Questionnaire results pasting'!AU14)</f>
        <v/>
      </c>
      <c r="AR14" s="23" t="str">
        <f>IF('Questionnaire results pasting'!AV14="","",'Questionnaire results pasting'!AV14)</f>
        <v/>
      </c>
      <c r="AS14" s="23" t="str">
        <f>IF('Questionnaire results pasting'!AW14="","",'Questionnaire results pasting'!AW14)</f>
        <v/>
      </c>
      <c r="AT14" s="23" t="str">
        <f>IF('Questionnaire results pasting'!AX14="","",'Questionnaire results pasting'!AX14)</f>
        <v/>
      </c>
      <c r="AU14" s="23" t="str">
        <f>IF('Questionnaire results pasting'!AY14="","",'Questionnaire results pasting'!AY14)</f>
        <v/>
      </c>
      <c r="AV14" s="23" t="str">
        <f>IF('Questionnaire results pasting'!AZ14="","",'Questionnaire results pasting'!AZ14)</f>
        <v/>
      </c>
      <c r="AW14" s="23" t="str">
        <f>IF('Questionnaire results pasting'!BA14="","",'Questionnaire results pasting'!BA14)</f>
        <v/>
      </c>
      <c r="AX14" s="23" t="str">
        <f>IF('Questionnaire results pasting'!BB14="","",'Questionnaire results pasting'!BB14)</f>
        <v/>
      </c>
      <c r="AY14" s="23" t="str">
        <f>IF('Questionnaire results pasting'!BC14="","",'Questionnaire results pasting'!BC14)</f>
        <v/>
      </c>
      <c r="AZ14" s="35" t="str">
        <f>IF('Questionnaire results pasting'!BD14="","",'Questionnaire results pasting'!BD14*0.4)</f>
        <v/>
      </c>
      <c r="BA14" s="30"/>
      <c r="BB14" s="27" t="str">
        <f t="shared" si="13"/>
        <v/>
      </c>
      <c r="BC14" s="27" t="str">
        <f t="shared" si="14"/>
        <v/>
      </c>
      <c r="BD14" s="40" t="str">
        <f t="shared" si="15"/>
        <v/>
      </c>
      <c r="BE14" s="40" t="str">
        <f t="shared" si="16"/>
        <v/>
      </c>
      <c r="BF14" s="40" t="str">
        <f t="shared" si="17"/>
        <v/>
      </c>
      <c r="BG14" s="40" t="str">
        <f t="shared" si="18"/>
        <v/>
      </c>
      <c r="BI14" s="40" t="str">
        <f>IF(A14="","",IF(SUMPRODUCT(($H$2:$AZ$2=$BI$3)*(H14:AZ14=""))&gt;0,"",SUMIF($H$2:$AZ$2,$BI$3,H14:AZ14)*25/設定シート!$R$5))</f>
        <v/>
      </c>
      <c r="BJ14" s="40" t="str">
        <f>IF(A14="","",IF(SUMPRODUCT(($H$2:$AZ$2=$BJ$3)*(H14:AZ14=""))&gt;0,"",SUMIF($H$2:$AZ$2,$BJ$3,H14:AZ14)*25/設定シート!$R$6))</f>
        <v/>
      </c>
      <c r="BK14" s="40" t="str">
        <f>IF(A14="","",IF(SUMPRODUCT(($H$2:$AZ$2=$BK$3)*(H14:AZ14=""))&gt;0,"",SUMIF($H$2:$AZ$2,$BK$3,H14:AZ14)*25/設定シート!$R$7))</f>
        <v/>
      </c>
      <c r="BL14" s="40" t="str">
        <f>IF(A14="","",IF(SUMPRODUCT(($H$2:$AZ$2=$BL$3)*(H14:AZ14=""))&gt;0,"",SUMIF($H$2:$AZ$2,$BL$3,H14:AZ14)*25/設定シート!$R$8))</f>
        <v/>
      </c>
      <c r="BM14" s="40" t="str">
        <f>IF(A14="","",IF(SUMPRODUCT(($H$2:$AZ$2=$BM$3)*(H14:AZ14=""))&gt;0,"",SUMIF($H$2:$AZ$2,$BM$3,H14:AZ14)*25/設定シート!$R$9))</f>
        <v/>
      </c>
      <c r="BN14" s="40" t="str">
        <f>IF(A14="","",IF(SUMPRODUCT(($H$2:$AZ$2=$BN$3)*(H14:AZ14=""))&gt;0,"",SUMIF($H$2:$AZ$2,$BN$3,H14:AZ14)*25/設定シート!$R$10))</f>
        <v/>
      </c>
    </row>
    <row r="15" spans="1:66" x14ac:dyDescent="0.15">
      <c r="A15" s="28" t="str">
        <f>IF('Questionnaire results pasting'!A15="","",'Questionnaire results pasting'!A15)</f>
        <v/>
      </c>
      <c r="B15" s="28" t="str">
        <f>IF('Questionnaire results pasting'!B15="","",'Questionnaire results pasting'!B15)</f>
        <v/>
      </c>
      <c r="C15" s="28" t="str">
        <f>IF('Questionnaire results pasting'!C15="","",'Questionnaire results pasting'!C15)</f>
        <v/>
      </c>
      <c r="D15" s="28" t="str">
        <f>IF('Questionnaire results pasting'!D15="","",'Questionnaire results pasting'!D15)</f>
        <v/>
      </c>
      <c r="E15" s="33" t="str">
        <f>IF('Questionnaire results pasting'!BF15="","",'Questionnaire results pasting'!BF15)</f>
        <v xml:space="preserve">  </v>
      </c>
      <c r="F15" s="39"/>
      <c r="G15" s="36"/>
      <c r="H15" s="23" t="str">
        <f>IF('Questionnaire results pasting'!L15="","",'Questionnaire results pasting'!L15)</f>
        <v/>
      </c>
      <c r="I15" s="23" t="str">
        <f>IF('Questionnaire results pasting'!M15="","",'Questionnaire results pasting'!M15)</f>
        <v/>
      </c>
      <c r="J15" s="35" t="str">
        <f>IF('Questionnaire results pasting'!N15="","",(10-'Questionnaire results pasting'!N15)*0.4)</f>
        <v/>
      </c>
      <c r="K15" s="23" t="str">
        <f>IF('Questionnaire results pasting'!O15="","",'Questionnaire results pasting'!O15)</f>
        <v/>
      </c>
      <c r="L15" s="23" t="str">
        <f>IF('Questionnaire results pasting'!P15="","",'Questionnaire results pasting'!P15)</f>
        <v/>
      </c>
      <c r="M15" s="23" t="str">
        <f>IF('Questionnaire results pasting'!Q15="","",'Questionnaire results pasting'!Q15)</f>
        <v/>
      </c>
      <c r="N15" s="23" t="str">
        <f>IF('Questionnaire results pasting'!R15="","",'Questionnaire results pasting'!R15)</f>
        <v/>
      </c>
      <c r="O15" s="23" t="str">
        <f>IF('Questionnaire results pasting'!S15="","",'Questionnaire results pasting'!S15)</f>
        <v/>
      </c>
      <c r="P15" s="23" t="str">
        <f>IF('Questionnaire results pasting'!T15="","",'Questionnaire results pasting'!T15)</f>
        <v/>
      </c>
      <c r="Q15" s="23" t="str">
        <f>IF('Questionnaire results pasting'!U15="","",'Questionnaire results pasting'!U15)</f>
        <v/>
      </c>
      <c r="R15" s="23" t="str">
        <f>IF('Questionnaire results pasting'!V15="","",'Questionnaire results pasting'!V15)</f>
        <v/>
      </c>
      <c r="S15" s="23" t="str">
        <f>IF('Questionnaire results pasting'!W15="","",'Questionnaire results pasting'!W15)</f>
        <v/>
      </c>
      <c r="T15" s="23" t="str">
        <f>IF('Questionnaire results pasting'!X15="","",'Questionnaire results pasting'!X15)</f>
        <v/>
      </c>
      <c r="U15" s="23" t="str">
        <f>IF('Questionnaire results pasting'!Y15="","",'Questionnaire results pasting'!Y15)</f>
        <v/>
      </c>
      <c r="V15" s="23" t="str">
        <f>IF('Questionnaire results pasting'!Z15="","",'Questionnaire results pasting'!Z15)</f>
        <v/>
      </c>
      <c r="W15" s="23" t="str">
        <f>IF('Questionnaire results pasting'!AA15="","",'Questionnaire results pasting'!AA15)</f>
        <v/>
      </c>
      <c r="X15" s="23" t="str">
        <f>IF('Questionnaire results pasting'!AB15="","",'Questionnaire results pasting'!AB15)</f>
        <v/>
      </c>
      <c r="Y15" s="23" t="str">
        <f>IF('Questionnaire results pasting'!AC15="","",'Questionnaire results pasting'!AC15)</f>
        <v/>
      </c>
      <c r="Z15" s="23" t="str">
        <f>IF('Questionnaire results pasting'!AD15="","",'Questionnaire results pasting'!AD15)</f>
        <v/>
      </c>
      <c r="AA15" s="23" t="str">
        <f>IF('Questionnaire results pasting'!AE15="","",'Questionnaire results pasting'!AE15)</f>
        <v/>
      </c>
      <c r="AB15" s="23" t="str">
        <f>IF('Questionnaire results pasting'!AF15="","",'Questionnaire results pasting'!AF15)</f>
        <v/>
      </c>
      <c r="AC15" s="23" t="str">
        <f>IF('Questionnaire results pasting'!AG15="","",'Questionnaire results pasting'!AG15)</f>
        <v/>
      </c>
      <c r="AD15" s="23" t="str">
        <f>IF('Questionnaire results pasting'!AH15="","",'Questionnaire results pasting'!AH15)</f>
        <v/>
      </c>
      <c r="AE15" s="23" t="str">
        <f>IF('Questionnaire results pasting'!AI15="","",'Questionnaire results pasting'!AI15)</f>
        <v/>
      </c>
      <c r="AF15" s="23" t="str">
        <f>IF('Questionnaire results pasting'!AJ15="","",'Questionnaire results pasting'!AJ15)</f>
        <v/>
      </c>
      <c r="AG15" s="23" t="str">
        <f>IF('Questionnaire results pasting'!AK15="","",'Questionnaire results pasting'!AK15)</f>
        <v/>
      </c>
      <c r="AH15" s="23" t="str">
        <f>IF('Questionnaire results pasting'!AL15="","",'Questionnaire results pasting'!AL15)</f>
        <v/>
      </c>
      <c r="AI15" s="23" t="str">
        <f>IF('Questionnaire results pasting'!AM15="","",'Questionnaire results pasting'!AM15)</f>
        <v/>
      </c>
      <c r="AJ15" s="23" t="str">
        <f>IF('Questionnaire results pasting'!AN15="","",'Questionnaire results pasting'!AN15)</f>
        <v/>
      </c>
      <c r="AK15" s="23" t="str">
        <f>IF('Questionnaire results pasting'!AO15="","",'Questionnaire results pasting'!AO15)</f>
        <v/>
      </c>
      <c r="AL15" s="23" t="str">
        <f>IF('Questionnaire results pasting'!AP15="","",'Questionnaire results pasting'!AP15)</f>
        <v/>
      </c>
      <c r="AM15" s="23" t="str">
        <f>IF('Questionnaire results pasting'!AQ15="","",'Questionnaire results pasting'!AQ15)</f>
        <v/>
      </c>
      <c r="AN15" s="23" t="str">
        <f>IF('Questionnaire results pasting'!AR15="","",'Questionnaire results pasting'!AR15)</f>
        <v/>
      </c>
      <c r="AO15" s="23" t="str">
        <f>IF('Questionnaire results pasting'!AS15="","",'Questionnaire results pasting'!AS15)</f>
        <v/>
      </c>
      <c r="AP15" s="23" t="str">
        <f>IF('Questionnaire results pasting'!AT15="","",'Questionnaire results pasting'!AT15)</f>
        <v/>
      </c>
      <c r="AQ15" s="23" t="str">
        <f>IF('Questionnaire results pasting'!AU15="","",'Questionnaire results pasting'!AU15)</f>
        <v/>
      </c>
      <c r="AR15" s="23" t="str">
        <f>IF('Questionnaire results pasting'!AV15="","",'Questionnaire results pasting'!AV15)</f>
        <v/>
      </c>
      <c r="AS15" s="23" t="str">
        <f>IF('Questionnaire results pasting'!AW15="","",'Questionnaire results pasting'!AW15)</f>
        <v/>
      </c>
      <c r="AT15" s="23" t="str">
        <f>IF('Questionnaire results pasting'!AX15="","",'Questionnaire results pasting'!AX15)</f>
        <v/>
      </c>
      <c r="AU15" s="23" t="str">
        <f>IF('Questionnaire results pasting'!AY15="","",'Questionnaire results pasting'!AY15)</f>
        <v/>
      </c>
      <c r="AV15" s="23" t="str">
        <f>IF('Questionnaire results pasting'!AZ15="","",'Questionnaire results pasting'!AZ15)</f>
        <v/>
      </c>
      <c r="AW15" s="23" t="str">
        <f>IF('Questionnaire results pasting'!BA15="","",'Questionnaire results pasting'!BA15)</f>
        <v/>
      </c>
      <c r="AX15" s="23" t="str">
        <f>IF('Questionnaire results pasting'!BB15="","",'Questionnaire results pasting'!BB15)</f>
        <v/>
      </c>
      <c r="AY15" s="23" t="str">
        <f>IF('Questionnaire results pasting'!BC15="","",'Questionnaire results pasting'!BC15)</f>
        <v/>
      </c>
      <c r="AZ15" s="35" t="str">
        <f>IF('Questionnaire results pasting'!BD15="","",'Questionnaire results pasting'!BD15*0.4)</f>
        <v/>
      </c>
      <c r="BA15" s="30"/>
      <c r="BB15" s="27" t="str">
        <f t="shared" si="13"/>
        <v/>
      </c>
      <c r="BC15" s="27" t="str">
        <f t="shared" si="14"/>
        <v/>
      </c>
      <c r="BD15" s="40" t="str">
        <f t="shared" si="15"/>
        <v/>
      </c>
      <c r="BE15" s="40" t="str">
        <f t="shared" si="16"/>
        <v/>
      </c>
      <c r="BF15" s="40" t="str">
        <f t="shared" si="17"/>
        <v/>
      </c>
      <c r="BG15" s="40" t="str">
        <f t="shared" si="18"/>
        <v/>
      </c>
      <c r="BI15" s="40" t="str">
        <f>IF(A15="","",IF(SUMPRODUCT(($H$2:$AZ$2=$BI$3)*(H15:AZ15=""))&gt;0,"",SUMIF($H$2:$AZ$2,$BI$3,H15:AZ15)*25/設定シート!$R$5))</f>
        <v/>
      </c>
      <c r="BJ15" s="40" t="str">
        <f>IF(A15="","",IF(SUMPRODUCT(($H$2:$AZ$2=$BJ$3)*(H15:AZ15=""))&gt;0,"",SUMIF($H$2:$AZ$2,$BJ$3,H15:AZ15)*25/設定シート!$R$6))</f>
        <v/>
      </c>
      <c r="BK15" s="40" t="str">
        <f>IF(A15="","",IF(SUMPRODUCT(($H$2:$AZ$2=$BK$3)*(H15:AZ15=""))&gt;0,"",SUMIF($H$2:$AZ$2,$BK$3,H15:AZ15)*25/設定シート!$R$7))</f>
        <v/>
      </c>
      <c r="BL15" s="40" t="str">
        <f>IF(A15="","",IF(SUMPRODUCT(($H$2:$AZ$2=$BL$3)*(H15:AZ15=""))&gt;0,"",SUMIF($H$2:$AZ$2,$BL$3,H15:AZ15)*25/設定シート!$R$8))</f>
        <v/>
      </c>
      <c r="BM15" s="40" t="str">
        <f>IF(A15="","",IF(SUMPRODUCT(($H$2:$AZ$2=$BM$3)*(H15:AZ15=""))&gt;0,"",SUMIF($H$2:$AZ$2,$BM$3,H15:AZ15)*25/設定シート!$R$9))</f>
        <v/>
      </c>
      <c r="BN15" s="40" t="str">
        <f>IF(A15="","",IF(SUMPRODUCT(($H$2:$AZ$2=$BN$3)*(H15:AZ15=""))&gt;0,"",SUMIF($H$2:$AZ$2,$BN$3,H15:AZ15)*25/設定シート!$R$10))</f>
        <v/>
      </c>
    </row>
    <row r="16" spans="1:66" x14ac:dyDescent="0.15">
      <c r="A16" s="28" t="str">
        <f>IF('Questionnaire results pasting'!A16="","",'Questionnaire results pasting'!A16)</f>
        <v/>
      </c>
      <c r="B16" s="28" t="str">
        <f>IF('Questionnaire results pasting'!B16="","",'Questionnaire results pasting'!B16)</f>
        <v/>
      </c>
      <c r="C16" s="28" t="str">
        <f>IF('Questionnaire results pasting'!C16="","",'Questionnaire results pasting'!C16)</f>
        <v/>
      </c>
      <c r="D16" s="28" t="str">
        <f>IF('Questionnaire results pasting'!D16="","",'Questionnaire results pasting'!D16)</f>
        <v/>
      </c>
      <c r="E16" s="33" t="str">
        <f>IF('Questionnaire results pasting'!BF16="","",'Questionnaire results pasting'!BF16)</f>
        <v xml:space="preserve">  </v>
      </c>
      <c r="F16" s="39"/>
      <c r="G16" s="36"/>
      <c r="H16" s="23" t="str">
        <f>IF('Questionnaire results pasting'!L16="","",'Questionnaire results pasting'!L16)</f>
        <v/>
      </c>
      <c r="I16" s="23" t="str">
        <f>IF('Questionnaire results pasting'!M16="","",'Questionnaire results pasting'!M16)</f>
        <v/>
      </c>
      <c r="J16" s="35" t="str">
        <f>IF('Questionnaire results pasting'!N16="","",(10-'Questionnaire results pasting'!N16)*0.4)</f>
        <v/>
      </c>
      <c r="K16" s="23" t="str">
        <f>IF('Questionnaire results pasting'!O16="","",'Questionnaire results pasting'!O16)</f>
        <v/>
      </c>
      <c r="L16" s="23" t="str">
        <f>IF('Questionnaire results pasting'!P16="","",'Questionnaire results pasting'!P16)</f>
        <v/>
      </c>
      <c r="M16" s="23" t="str">
        <f>IF('Questionnaire results pasting'!Q16="","",'Questionnaire results pasting'!Q16)</f>
        <v/>
      </c>
      <c r="N16" s="23" t="str">
        <f>IF('Questionnaire results pasting'!R16="","",'Questionnaire results pasting'!R16)</f>
        <v/>
      </c>
      <c r="O16" s="23" t="str">
        <f>IF('Questionnaire results pasting'!S16="","",'Questionnaire results pasting'!S16)</f>
        <v/>
      </c>
      <c r="P16" s="23" t="str">
        <f>IF('Questionnaire results pasting'!T16="","",'Questionnaire results pasting'!T16)</f>
        <v/>
      </c>
      <c r="Q16" s="23" t="str">
        <f>IF('Questionnaire results pasting'!U16="","",'Questionnaire results pasting'!U16)</f>
        <v/>
      </c>
      <c r="R16" s="23" t="str">
        <f>IF('Questionnaire results pasting'!V16="","",'Questionnaire results pasting'!V16)</f>
        <v/>
      </c>
      <c r="S16" s="23" t="str">
        <f>IF('Questionnaire results pasting'!W16="","",'Questionnaire results pasting'!W16)</f>
        <v/>
      </c>
      <c r="T16" s="23" t="str">
        <f>IF('Questionnaire results pasting'!X16="","",'Questionnaire results pasting'!X16)</f>
        <v/>
      </c>
      <c r="U16" s="23" t="str">
        <f>IF('Questionnaire results pasting'!Y16="","",'Questionnaire results pasting'!Y16)</f>
        <v/>
      </c>
      <c r="V16" s="23" t="str">
        <f>IF('Questionnaire results pasting'!Z16="","",'Questionnaire results pasting'!Z16)</f>
        <v/>
      </c>
      <c r="W16" s="23" t="str">
        <f>IF('Questionnaire results pasting'!AA16="","",'Questionnaire results pasting'!AA16)</f>
        <v/>
      </c>
      <c r="X16" s="23" t="str">
        <f>IF('Questionnaire results pasting'!AB16="","",'Questionnaire results pasting'!AB16)</f>
        <v/>
      </c>
      <c r="Y16" s="23" t="str">
        <f>IF('Questionnaire results pasting'!AC16="","",'Questionnaire results pasting'!AC16)</f>
        <v/>
      </c>
      <c r="Z16" s="23" t="str">
        <f>IF('Questionnaire results pasting'!AD16="","",'Questionnaire results pasting'!AD16)</f>
        <v/>
      </c>
      <c r="AA16" s="23" t="str">
        <f>IF('Questionnaire results pasting'!AE16="","",'Questionnaire results pasting'!AE16)</f>
        <v/>
      </c>
      <c r="AB16" s="23" t="str">
        <f>IF('Questionnaire results pasting'!AF16="","",'Questionnaire results pasting'!AF16)</f>
        <v/>
      </c>
      <c r="AC16" s="23" t="str">
        <f>IF('Questionnaire results pasting'!AG16="","",'Questionnaire results pasting'!AG16)</f>
        <v/>
      </c>
      <c r="AD16" s="23" t="str">
        <f>IF('Questionnaire results pasting'!AH16="","",'Questionnaire results pasting'!AH16)</f>
        <v/>
      </c>
      <c r="AE16" s="23" t="str">
        <f>IF('Questionnaire results pasting'!AI16="","",'Questionnaire results pasting'!AI16)</f>
        <v/>
      </c>
      <c r="AF16" s="23" t="str">
        <f>IF('Questionnaire results pasting'!AJ16="","",'Questionnaire results pasting'!AJ16)</f>
        <v/>
      </c>
      <c r="AG16" s="23" t="str">
        <f>IF('Questionnaire results pasting'!AK16="","",'Questionnaire results pasting'!AK16)</f>
        <v/>
      </c>
      <c r="AH16" s="23" t="str">
        <f>IF('Questionnaire results pasting'!AL16="","",'Questionnaire results pasting'!AL16)</f>
        <v/>
      </c>
      <c r="AI16" s="23" t="str">
        <f>IF('Questionnaire results pasting'!AM16="","",'Questionnaire results pasting'!AM16)</f>
        <v/>
      </c>
      <c r="AJ16" s="23" t="str">
        <f>IF('Questionnaire results pasting'!AN16="","",'Questionnaire results pasting'!AN16)</f>
        <v/>
      </c>
      <c r="AK16" s="23" t="str">
        <f>IF('Questionnaire results pasting'!AO16="","",'Questionnaire results pasting'!AO16)</f>
        <v/>
      </c>
      <c r="AL16" s="23" t="str">
        <f>IF('Questionnaire results pasting'!AP16="","",'Questionnaire results pasting'!AP16)</f>
        <v/>
      </c>
      <c r="AM16" s="23" t="str">
        <f>IF('Questionnaire results pasting'!AQ16="","",'Questionnaire results pasting'!AQ16)</f>
        <v/>
      </c>
      <c r="AN16" s="23" t="str">
        <f>IF('Questionnaire results pasting'!AR16="","",'Questionnaire results pasting'!AR16)</f>
        <v/>
      </c>
      <c r="AO16" s="23" t="str">
        <f>IF('Questionnaire results pasting'!AS16="","",'Questionnaire results pasting'!AS16)</f>
        <v/>
      </c>
      <c r="AP16" s="23" t="str">
        <f>IF('Questionnaire results pasting'!AT16="","",'Questionnaire results pasting'!AT16)</f>
        <v/>
      </c>
      <c r="AQ16" s="23" t="str">
        <f>IF('Questionnaire results pasting'!AU16="","",'Questionnaire results pasting'!AU16)</f>
        <v/>
      </c>
      <c r="AR16" s="23" t="str">
        <f>IF('Questionnaire results pasting'!AV16="","",'Questionnaire results pasting'!AV16)</f>
        <v/>
      </c>
      <c r="AS16" s="23" t="str">
        <f>IF('Questionnaire results pasting'!AW16="","",'Questionnaire results pasting'!AW16)</f>
        <v/>
      </c>
      <c r="AT16" s="23" t="str">
        <f>IF('Questionnaire results pasting'!AX16="","",'Questionnaire results pasting'!AX16)</f>
        <v/>
      </c>
      <c r="AU16" s="23" t="str">
        <f>IF('Questionnaire results pasting'!AY16="","",'Questionnaire results pasting'!AY16)</f>
        <v/>
      </c>
      <c r="AV16" s="23" t="str">
        <f>IF('Questionnaire results pasting'!AZ16="","",'Questionnaire results pasting'!AZ16)</f>
        <v/>
      </c>
      <c r="AW16" s="23" t="str">
        <f>IF('Questionnaire results pasting'!BA16="","",'Questionnaire results pasting'!BA16)</f>
        <v/>
      </c>
      <c r="AX16" s="23" t="str">
        <f>IF('Questionnaire results pasting'!BB16="","",'Questionnaire results pasting'!BB16)</f>
        <v/>
      </c>
      <c r="AY16" s="23" t="str">
        <f>IF('Questionnaire results pasting'!BC16="","",'Questionnaire results pasting'!BC16)</f>
        <v/>
      </c>
      <c r="AZ16" s="35" t="str">
        <f>IF('Questionnaire results pasting'!BD16="","",'Questionnaire results pasting'!BD16*0.4)</f>
        <v/>
      </c>
      <c r="BA16" s="30"/>
      <c r="BB16" s="27" t="str">
        <f t="shared" si="13"/>
        <v/>
      </c>
      <c r="BC16" s="27" t="str">
        <f t="shared" si="14"/>
        <v/>
      </c>
      <c r="BD16" s="40" t="str">
        <f t="shared" si="15"/>
        <v/>
      </c>
      <c r="BE16" s="40" t="str">
        <f t="shared" si="16"/>
        <v/>
      </c>
      <c r="BF16" s="40" t="str">
        <f t="shared" si="17"/>
        <v/>
      </c>
      <c r="BG16" s="40" t="str">
        <f t="shared" si="18"/>
        <v/>
      </c>
      <c r="BI16" s="40" t="str">
        <f>IF(A16="","",IF(SUMPRODUCT(($H$2:$AZ$2=$BI$3)*(H16:AZ16=""))&gt;0,"",SUMIF($H$2:$AZ$2,$BI$3,H16:AZ16)*25/設定シート!$R$5))</f>
        <v/>
      </c>
      <c r="BJ16" s="40" t="str">
        <f>IF(A16="","",IF(SUMPRODUCT(($H$2:$AZ$2=$BJ$3)*(H16:AZ16=""))&gt;0,"",SUMIF($H$2:$AZ$2,$BJ$3,H16:AZ16)*25/設定シート!$R$6))</f>
        <v/>
      </c>
      <c r="BK16" s="40" t="str">
        <f>IF(A16="","",IF(SUMPRODUCT(($H$2:$AZ$2=$BK$3)*(H16:AZ16=""))&gt;0,"",SUMIF($H$2:$AZ$2,$BK$3,H16:AZ16)*25/設定シート!$R$7))</f>
        <v/>
      </c>
      <c r="BL16" s="40" t="str">
        <f>IF(A16="","",IF(SUMPRODUCT(($H$2:$AZ$2=$BL$3)*(H16:AZ16=""))&gt;0,"",SUMIF($H$2:$AZ$2,$BL$3,H16:AZ16)*25/設定シート!$R$8))</f>
        <v/>
      </c>
      <c r="BM16" s="40" t="str">
        <f>IF(A16="","",IF(SUMPRODUCT(($H$2:$AZ$2=$BM$3)*(H16:AZ16=""))&gt;0,"",SUMIF($H$2:$AZ$2,$BM$3,H16:AZ16)*25/設定シート!$R$9))</f>
        <v/>
      </c>
      <c r="BN16" s="40" t="str">
        <f>IF(A16="","",IF(SUMPRODUCT(($H$2:$AZ$2=$BN$3)*(H16:AZ16=""))&gt;0,"",SUMIF($H$2:$AZ$2,$BN$3,H16:AZ16)*25/設定シート!$R$10))</f>
        <v/>
      </c>
    </row>
    <row r="17" spans="1:66" x14ac:dyDescent="0.15">
      <c r="A17" s="28" t="str">
        <f>IF('Questionnaire results pasting'!A17="","",'Questionnaire results pasting'!A17)</f>
        <v/>
      </c>
      <c r="B17" s="28" t="str">
        <f>IF('Questionnaire results pasting'!B17="","",'Questionnaire results pasting'!B17)</f>
        <v/>
      </c>
      <c r="C17" s="28" t="str">
        <f>IF('Questionnaire results pasting'!C17="","",'Questionnaire results pasting'!C17)</f>
        <v/>
      </c>
      <c r="D17" s="28" t="str">
        <f>IF('Questionnaire results pasting'!D17="","",'Questionnaire results pasting'!D17)</f>
        <v/>
      </c>
      <c r="E17" s="33" t="str">
        <f>IF('Questionnaire results pasting'!BF17="","",'Questionnaire results pasting'!BF17)</f>
        <v xml:space="preserve">  </v>
      </c>
      <c r="F17" s="39"/>
      <c r="G17" s="36"/>
      <c r="H17" s="23" t="str">
        <f>IF('Questionnaire results pasting'!L17="","",'Questionnaire results pasting'!L17)</f>
        <v/>
      </c>
      <c r="I17" s="23" t="str">
        <f>IF('Questionnaire results pasting'!M17="","",'Questionnaire results pasting'!M17)</f>
        <v/>
      </c>
      <c r="J17" s="35" t="str">
        <f>IF('Questionnaire results pasting'!N17="","",(10-'Questionnaire results pasting'!N17)*0.4)</f>
        <v/>
      </c>
      <c r="K17" s="23" t="str">
        <f>IF('Questionnaire results pasting'!O17="","",'Questionnaire results pasting'!O17)</f>
        <v/>
      </c>
      <c r="L17" s="23" t="str">
        <f>IF('Questionnaire results pasting'!P17="","",'Questionnaire results pasting'!P17)</f>
        <v/>
      </c>
      <c r="M17" s="23" t="str">
        <f>IF('Questionnaire results pasting'!Q17="","",'Questionnaire results pasting'!Q17)</f>
        <v/>
      </c>
      <c r="N17" s="23" t="str">
        <f>IF('Questionnaire results pasting'!R17="","",'Questionnaire results pasting'!R17)</f>
        <v/>
      </c>
      <c r="O17" s="23" t="str">
        <f>IF('Questionnaire results pasting'!S17="","",'Questionnaire results pasting'!S17)</f>
        <v/>
      </c>
      <c r="P17" s="23" t="str">
        <f>IF('Questionnaire results pasting'!T17="","",'Questionnaire results pasting'!T17)</f>
        <v/>
      </c>
      <c r="Q17" s="23" t="str">
        <f>IF('Questionnaire results pasting'!U17="","",'Questionnaire results pasting'!U17)</f>
        <v/>
      </c>
      <c r="R17" s="23" t="str">
        <f>IF('Questionnaire results pasting'!V17="","",'Questionnaire results pasting'!V17)</f>
        <v/>
      </c>
      <c r="S17" s="23" t="str">
        <f>IF('Questionnaire results pasting'!W17="","",'Questionnaire results pasting'!W17)</f>
        <v/>
      </c>
      <c r="T17" s="23" t="str">
        <f>IF('Questionnaire results pasting'!X17="","",'Questionnaire results pasting'!X17)</f>
        <v/>
      </c>
      <c r="U17" s="23" t="str">
        <f>IF('Questionnaire results pasting'!Y17="","",'Questionnaire results pasting'!Y17)</f>
        <v/>
      </c>
      <c r="V17" s="23" t="str">
        <f>IF('Questionnaire results pasting'!Z17="","",'Questionnaire results pasting'!Z17)</f>
        <v/>
      </c>
      <c r="W17" s="23" t="str">
        <f>IF('Questionnaire results pasting'!AA17="","",'Questionnaire results pasting'!AA17)</f>
        <v/>
      </c>
      <c r="X17" s="23" t="str">
        <f>IF('Questionnaire results pasting'!AB17="","",'Questionnaire results pasting'!AB17)</f>
        <v/>
      </c>
      <c r="Y17" s="23" t="str">
        <f>IF('Questionnaire results pasting'!AC17="","",'Questionnaire results pasting'!AC17)</f>
        <v/>
      </c>
      <c r="Z17" s="23" t="str">
        <f>IF('Questionnaire results pasting'!AD17="","",'Questionnaire results pasting'!AD17)</f>
        <v/>
      </c>
      <c r="AA17" s="23" t="str">
        <f>IF('Questionnaire results pasting'!AE17="","",'Questionnaire results pasting'!AE17)</f>
        <v/>
      </c>
      <c r="AB17" s="23" t="str">
        <f>IF('Questionnaire results pasting'!AF17="","",'Questionnaire results pasting'!AF17)</f>
        <v/>
      </c>
      <c r="AC17" s="23" t="str">
        <f>IF('Questionnaire results pasting'!AG17="","",'Questionnaire results pasting'!AG17)</f>
        <v/>
      </c>
      <c r="AD17" s="23" t="str">
        <f>IF('Questionnaire results pasting'!AH17="","",'Questionnaire results pasting'!AH17)</f>
        <v/>
      </c>
      <c r="AE17" s="23" t="str">
        <f>IF('Questionnaire results pasting'!AI17="","",'Questionnaire results pasting'!AI17)</f>
        <v/>
      </c>
      <c r="AF17" s="23" t="str">
        <f>IF('Questionnaire results pasting'!AJ17="","",'Questionnaire results pasting'!AJ17)</f>
        <v/>
      </c>
      <c r="AG17" s="23" t="str">
        <f>IF('Questionnaire results pasting'!AK17="","",'Questionnaire results pasting'!AK17)</f>
        <v/>
      </c>
      <c r="AH17" s="23" t="str">
        <f>IF('Questionnaire results pasting'!AL17="","",'Questionnaire results pasting'!AL17)</f>
        <v/>
      </c>
      <c r="AI17" s="23" t="str">
        <f>IF('Questionnaire results pasting'!AM17="","",'Questionnaire results pasting'!AM17)</f>
        <v/>
      </c>
      <c r="AJ17" s="23" t="str">
        <f>IF('Questionnaire results pasting'!AN17="","",'Questionnaire results pasting'!AN17)</f>
        <v/>
      </c>
      <c r="AK17" s="23" t="str">
        <f>IF('Questionnaire results pasting'!AO17="","",'Questionnaire results pasting'!AO17)</f>
        <v/>
      </c>
      <c r="AL17" s="23" t="str">
        <f>IF('Questionnaire results pasting'!AP17="","",'Questionnaire results pasting'!AP17)</f>
        <v/>
      </c>
      <c r="AM17" s="23" t="str">
        <f>IF('Questionnaire results pasting'!AQ17="","",'Questionnaire results pasting'!AQ17)</f>
        <v/>
      </c>
      <c r="AN17" s="23" t="str">
        <f>IF('Questionnaire results pasting'!AR17="","",'Questionnaire results pasting'!AR17)</f>
        <v/>
      </c>
      <c r="AO17" s="23" t="str">
        <f>IF('Questionnaire results pasting'!AS17="","",'Questionnaire results pasting'!AS17)</f>
        <v/>
      </c>
      <c r="AP17" s="23" t="str">
        <f>IF('Questionnaire results pasting'!AT17="","",'Questionnaire results pasting'!AT17)</f>
        <v/>
      </c>
      <c r="AQ17" s="23" t="str">
        <f>IF('Questionnaire results pasting'!AU17="","",'Questionnaire results pasting'!AU17)</f>
        <v/>
      </c>
      <c r="AR17" s="23" t="str">
        <f>IF('Questionnaire results pasting'!AV17="","",'Questionnaire results pasting'!AV17)</f>
        <v/>
      </c>
      <c r="AS17" s="23" t="str">
        <f>IF('Questionnaire results pasting'!AW17="","",'Questionnaire results pasting'!AW17)</f>
        <v/>
      </c>
      <c r="AT17" s="23" t="str">
        <f>IF('Questionnaire results pasting'!AX17="","",'Questionnaire results pasting'!AX17)</f>
        <v/>
      </c>
      <c r="AU17" s="23" t="str">
        <f>IF('Questionnaire results pasting'!AY17="","",'Questionnaire results pasting'!AY17)</f>
        <v/>
      </c>
      <c r="AV17" s="23" t="str">
        <f>IF('Questionnaire results pasting'!AZ17="","",'Questionnaire results pasting'!AZ17)</f>
        <v/>
      </c>
      <c r="AW17" s="23" t="str">
        <f>IF('Questionnaire results pasting'!BA17="","",'Questionnaire results pasting'!BA17)</f>
        <v/>
      </c>
      <c r="AX17" s="23" t="str">
        <f>IF('Questionnaire results pasting'!BB17="","",'Questionnaire results pasting'!BB17)</f>
        <v/>
      </c>
      <c r="AY17" s="23" t="str">
        <f>IF('Questionnaire results pasting'!BC17="","",'Questionnaire results pasting'!BC17)</f>
        <v/>
      </c>
      <c r="AZ17" s="35" t="str">
        <f>IF('Questionnaire results pasting'!BD17="","",'Questionnaire results pasting'!BD17*0.4)</f>
        <v/>
      </c>
      <c r="BA17" s="30"/>
      <c r="BB17" s="27" t="str">
        <f t="shared" si="13"/>
        <v/>
      </c>
      <c r="BC17" s="27" t="str">
        <f t="shared" si="14"/>
        <v/>
      </c>
      <c r="BD17" s="40" t="str">
        <f t="shared" si="15"/>
        <v/>
      </c>
      <c r="BE17" s="40" t="str">
        <f t="shared" si="16"/>
        <v/>
      </c>
      <c r="BF17" s="40" t="str">
        <f t="shared" si="17"/>
        <v/>
      </c>
      <c r="BG17" s="40" t="str">
        <f t="shared" si="18"/>
        <v/>
      </c>
      <c r="BI17" s="40" t="str">
        <f>IF(A17="","",IF(SUMPRODUCT(($H$2:$AZ$2=$BI$3)*(H17:AZ17=""))&gt;0,"",SUMIF($H$2:$AZ$2,$BI$3,H17:AZ17)*25/設定シート!$R$5))</f>
        <v/>
      </c>
      <c r="BJ17" s="40" t="str">
        <f>IF(A17="","",IF(SUMPRODUCT(($H$2:$AZ$2=$BJ$3)*(H17:AZ17=""))&gt;0,"",SUMIF($H$2:$AZ$2,$BJ$3,H17:AZ17)*25/設定シート!$R$6))</f>
        <v/>
      </c>
      <c r="BK17" s="40" t="str">
        <f>IF(A17="","",IF(SUMPRODUCT(($H$2:$AZ$2=$BK$3)*(H17:AZ17=""))&gt;0,"",SUMIF($H$2:$AZ$2,$BK$3,H17:AZ17)*25/設定シート!$R$7))</f>
        <v/>
      </c>
      <c r="BL17" s="40" t="str">
        <f>IF(A17="","",IF(SUMPRODUCT(($H$2:$AZ$2=$BL$3)*(H17:AZ17=""))&gt;0,"",SUMIF($H$2:$AZ$2,$BL$3,H17:AZ17)*25/設定シート!$R$8))</f>
        <v/>
      </c>
      <c r="BM17" s="40" t="str">
        <f>IF(A17="","",IF(SUMPRODUCT(($H$2:$AZ$2=$BM$3)*(H17:AZ17=""))&gt;0,"",SUMIF($H$2:$AZ$2,$BM$3,H17:AZ17)*25/設定シート!$R$9))</f>
        <v/>
      </c>
      <c r="BN17" s="40" t="str">
        <f>IF(A17="","",IF(SUMPRODUCT(($H$2:$AZ$2=$BN$3)*(H17:AZ17=""))&gt;0,"",SUMIF($H$2:$AZ$2,$BN$3,H17:AZ17)*25/設定シート!$R$10))</f>
        <v/>
      </c>
    </row>
    <row r="18" spans="1:66" x14ac:dyDescent="0.15">
      <c r="A18" s="28" t="str">
        <f>IF('Questionnaire results pasting'!A18="","",'Questionnaire results pasting'!A18)</f>
        <v/>
      </c>
      <c r="B18" s="28" t="str">
        <f>IF('Questionnaire results pasting'!B18="","",'Questionnaire results pasting'!B18)</f>
        <v/>
      </c>
      <c r="C18" s="28" t="str">
        <f>IF('Questionnaire results pasting'!C18="","",'Questionnaire results pasting'!C18)</f>
        <v/>
      </c>
      <c r="D18" s="28" t="str">
        <f>IF('Questionnaire results pasting'!D18="","",'Questionnaire results pasting'!D18)</f>
        <v/>
      </c>
      <c r="E18" s="33" t="str">
        <f>IF('Questionnaire results pasting'!BF18="","",'Questionnaire results pasting'!BF18)</f>
        <v xml:space="preserve">  </v>
      </c>
      <c r="F18" s="39"/>
      <c r="G18" s="36"/>
      <c r="H18" s="23" t="str">
        <f>IF('Questionnaire results pasting'!L18="","",'Questionnaire results pasting'!L18)</f>
        <v/>
      </c>
      <c r="I18" s="23" t="str">
        <f>IF('Questionnaire results pasting'!M18="","",'Questionnaire results pasting'!M18)</f>
        <v/>
      </c>
      <c r="J18" s="35" t="str">
        <f>IF('Questionnaire results pasting'!N18="","",(10-'Questionnaire results pasting'!N18)*0.4)</f>
        <v/>
      </c>
      <c r="K18" s="23" t="str">
        <f>IF('Questionnaire results pasting'!O18="","",'Questionnaire results pasting'!O18)</f>
        <v/>
      </c>
      <c r="L18" s="23" t="str">
        <f>IF('Questionnaire results pasting'!P18="","",'Questionnaire results pasting'!P18)</f>
        <v/>
      </c>
      <c r="M18" s="23" t="str">
        <f>IF('Questionnaire results pasting'!Q18="","",'Questionnaire results pasting'!Q18)</f>
        <v/>
      </c>
      <c r="N18" s="23" t="str">
        <f>IF('Questionnaire results pasting'!R18="","",'Questionnaire results pasting'!R18)</f>
        <v/>
      </c>
      <c r="O18" s="23" t="str">
        <f>IF('Questionnaire results pasting'!S18="","",'Questionnaire results pasting'!S18)</f>
        <v/>
      </c>
      <c r="P18" s="23" t="str">
        <f>IF('Questionnaire results pasting'!T18="","",'Questionnaire results pasting'!T18)</f>
        <v/>
      </c>
      <c r="Q18" s="23" t="str">
        <f>IF('Questionnaire results pasting'!U18="","",'Questionnaire results pasting'!U18)</f>
        <v/>
      </c>
      <c r="R18" s="23" t="str">
        <f>IF('Questionnaire results pasting'!V18="","",'Questionnaire results pasting'!V18)</f>
        <v/>
      </c>
      <c r="S18" s="23" t="str">
        <f>IF('Questionnaire results pasting'!W18="","",'Questionnaire results pasting'!W18)</f>
        <v/>
      </c>
      <c r="T18" s="23" t="str">
        <f>IF('Questionnaire results pasting'!X18="","",'Questionnaire results pasting'!X18)</f>
        <v/>
      </c>
      <c r="U18" s="23" t="str">
        <f>IF('Questionnaire results pasting'!Y18="","",'Questionnaire results pasting'!Y18)</f>
        <v/>
      </c>
      <c r="V18" s="23" t="str">
        <f>IF('Questionnaire results pasting'!Z18="","",'Questionnaire results pasting'!Z18)</f>
        <v/>
      </c>
      <c r="W18" s="23" t="str">
        <f>IF('Questionnaire results pasting'!AA18="","",'Questionnaire results pasting'!AA18)</f>
        <v/>
      </c>
      <c r="X18" s="23" t="str">
        <f>IF('Questionnaire results pasting'!AB18="","",'Questionnaire results pasting'!AB18)</f>
        <v/>
      </c>
      <c r="Y18" s="23" t="str">
        <f>IF('Questionnaire results pasting'!AC18="","",'Questionnaire results pasting'!AC18)</f>
        <v/>
      </c>
      <c r="Z18" s="23" t="str">
        <f>IF('Questionnaire results pasting'!AD18="","",'Questionnaire results pasting'!AD18)</f>
        <v/>
      </c>
      <c r="AA18" s="23" t="str">
        <f>IF('Questionnaire results pasting'!AE18="","",'Questionnaire results pasting'!AE18)</f>
        <v/>
      </c>
      <c r="AB18" s="23" t="str">
        <f>IF('Questionnaire results pasting'!AF18="","",'Questionnaire results pasting'!AF18)</f>
        <v/>
      </c>
      <c r="AC18" s="23" t="str">
        <f>IF('Questionnaire results pasting'!AG18="","",'Questionnaire results pasting'!AG18)</f>
        <v/>
      </c>
      <c r="AD18" s="23" t="str">
        <f>IF('Questionnaire results pasting'!AH18="","",'Questionnaire results pasting'!AH18)</f>
        <v/>
      </c>
      <c r="AE18" s="23" t="str">
        <f>IF('Questionnaire results pasting'!AI18="","",'Questionnaire results pasting'!AI18)</f>
        <v/>
      </c>
      <c r="AF18" s="23" t="str">
        <f>IF('Questionnaire results pasting'!AJ18="","",'Questionnaire results pasting'!AJ18)</f>
        <v/>
      </c>
      <c r="AG18" s="23" t="str">
        <f>IF('Questionnaire results pasting'!AK18="","",'Questionnaire results pasting'!AK18)</f>
        <v/>
      </c>
      <c r="AH18" s="23" t="str">
        <f>IF('Questionnaire results pasting'!AL18="","",'Questionnaire results pasting'!AL18)</f>
        <v/>
      </c>
      <c r="AI18" s="23" t="str">
        <f>IF('Questionnaire results pasting'!AM18="","",'Questionnaire results pasting'!AM18)</f>
        <v/>
      </c>
      <c r="AJ18" s="23" t="str">
        <f>IF('Questionnaire results pasting'!AN18="","",'Questionnaire results pasting'!AN18)</f>
        <v/>
      </c>
      <c r="AK18" s="23" t="str">
        <f>IF('Questionnaire results pasting'!AO18="","",'Questionnaire results pasting'!AO18)</f>
        <v/>
      </c>
      <c r="AL18" s="23" t="str">
        <f>IF('Questionnaire results pasting'!AP18="","",'Questionnaire results pasting'!AP18)</f>
        <v/>
      </c>
      <c r="AM18" s="23" t="str">
        <f>IF('Questionnaire results pasting'!AQ18="","",'Questionnaire results pasting'!AQ18)</f>
        <v/>
      </c>
      <c r="AN18" s="23" t="str">
        <f>IF('Questionnaire results pasting'!AR18="","",'Questionnaire results pasting'!AR18)</f>
        <v/>
      </c>
      <c r="AO18" s="23" t="str">
        <f>IF('Questionnaire results pasting'!AS18="","",'Questionnaire results pasting'!AS18)</f>
        <v/>
      </c>
      <c r="AP18" s="23" t="str">
        <f>IF('Questionnaire results pasting'!AT18="","",'Questionnaire results pasting'!AT18)</f>
        <v/>
      </c>
      <c r="AQ18" s="23" t="str">
        <f>IF('Questionnaire results pasting'!AU18="","",'Questionnaire results pasting'!AU18)</f>
        <v/>
      </c>
      <c r="AR18" s="23" t="str">
        <f>IF('Questionnaire results pasting'!AV18="","",'Questionnaire results pasting'!AV18)</f>
        <v/>
      </c>
      <c r="AS18" s="23" t="str">
        <f>IF('Questionnaire results pasting'!AW18="","",'Questionnaire results pasting'!AW18)</f>
        <v/>
      </c>
      <c r="AT18" s="23" t="str">
        <f>IF('Questionnaire results pasting'!AX18="","",'Questionnaire results pasting'!AX18)</f>
        <v/>
      </c>
      <c r="AU18" s="23" t="str">
        <f>IF('Questionnaire results pasting'!AY18="","",'Questionnaire results pasting'!AY18)</f>
        <v/>
      </c>
      <c r="AV18" s="23" t="str">
        <f>IF('Questionnaire results pasting'!AZ18="","",'Questionnaire results pasting'!AZ18)</f>
        <v/>
      </c>
      <c r="AW18" s="23" t="str">
        <f>IF('Questionnaire results pasting'!BA18="","",'Questionnaire results pasting'!BA18)</f>
        <v/>
      </c>
      <c r="AX18" s="23" t="str">
        <f>IF('Questionnaire results pasting'!BB18="","",'Questionnaire results pasting'!BB18)</f>
        <v/>
      </c>
      <c r="AY18" s="23" t="str">
        <f>IF('Questionnaire results pasting'!BC18="","",'Questionnaire results pasting'!BC18)</f>
        <v/>
      </c>
      <c r="AZ18" s="35" t="str">
        <f>IF('Questionnaire results pasting'!BD18="","",'Questionnaire results pasting'!BD18*0.4)</f>
        <v/>
      </c>
      <c r="BA18" s="30"/>
      <c r="BB18" s="27" t="str">
        <f t="shared" si="13"/>
        <v/>
      </c>
      <c r="BC18" s="27" t="str">
        <f t="shared" si="14"/>
        <v/>
      </c>
      <c r="BD18" s="40" t="str">
        <f t="shared" si="15"/>
        <v/>
      </c>
      <c r="BE18" s="40" t="str">
        <f t="shared" si="16"/>
        <v/>
      </c>
      <c r="BF18" s="40" t="str">
        <f t="shared" si="17"/>
        <v/>
      </c>
      <c r="BG18" s="40" t="str">
        <f t="shared" si="18"/>
        <v/>
      </c>
      <c r="BI18" s="40" t="str">
        <f>IF(A18="","",IF(SUMPRODUCT(($H$2:$AZ$2=$BI$3)*(H18:AZ18=""))&gt;0,"",SUMIF($H$2:$AZ$2,$BI$3,H18:AZ18)*25/設定シート!$R$5))</f>
        <v/>
      </c>
      <c r="BJ18" s="40" t="str">
        <f>IF(A18="","",IF(SUMPRODUCT(($H$2:$AZ$2=$BJ$3)*(H18:AZ18=""))&gt;0,"",SUMIF($H$2:$AZ$2,$BJ$3,H18:AZ18)*25/設定シート!$R$6))</f>
        <v/>
      </c>
      <c r="BK18" s="40" t="str">
        <f>IF(A18="","",IF(SUMPRODUCT(($H$2:$AZ$2=$BK$3)*(H18:AZ18=""))&gt;0,"",SUMIF($H$2:$AZ$2,$BK$3,H18:AZ18)*25/設定シート!$R$7))</f>
        <v/>
      </c>
      <c r="BL18" s="40" t="str">
        <f>IF(A18="","",IF(SUMPRODUCT(($H$2:$AZ$2=$BL$3)*(H18:AZ18=""))&gt;0,"",SUMIF($H$2:$AZ$2,$BL$3,H18:AZ18)*25/設定シート!$R$8))</f>
        <v/>
      </c>
      <c r="BM18" s="40" t="str">
        <f>IF(A18="","",IF(SUMPRODUCT(($H$2:$AZ$2=$BM$3)*(H18:AZ18=""))&gt;0,"",SUMIF($H$2:$AZ$2,$BM$3,H18:AZ18)*25/設定シート!$R$9))</f>
        <v/>
      </c>
      <c r="BN18" s="40" t="str">
        <f>IF(A18="","",IF(SUMPRODUCT(($H$2:$AZ$2=$BN$3)*(H18:AZ18=""))&gt;0,"",SUMIF($H$2:$AZ$2,$BN$3,H18:AZ18)*25/設定シート!$R$10))</f>
        <v/>
      </c>
    </row>
    <row r="19" spans="1:66" x14ac:dyDescent="0.15">
      <c r="A19" s="28" t="str">
        <f>IF('Questionnaire results pasting'!A19="","",'Questionnaire results pasting'!A19)</f>
        <v/>
      </c>
      <c r="B19" s="28" t="str">
        <f>IF('Questionnaire results pasting'!B19="","",'Questionnaire results pasting'!B19)</f>
        <v/>
      </c>
      <c r="C19" s="28" t="str">
        <f>IF('Questionnaire results pasting'!C19="","",'Questionnaire results pasting'!C19)</f>
        <v/>
      </c>
      <c r="D19" s="28" t="str">
        <f>IF('Questionnaire results pasting'!D19="","",'Questionnaire results pasting'!D19)</f>
        <v/>
      </c>
      <c r="E19" s="33" t="str">
        <f>IF('Questionnaire results pasting'!BF19="","",'Questionnaire results pasting'!BF19)</f>
        <v xml:space="preserve">  </v>
      </c>
      <c r="F19" s="39"/>
      <c r="G19" s="36"/>
      <c r="H19" s="23" t="str">
        <f>IF('Questionnaire results pasting'!L19="","",'Questionnaire results pasting'!L19)</f>
        <v/>
      </c>
      <c r="I19" s="23" t="str">
        <f>IF('Questionnaire results pasting'!M19="","",'Questionnaire results pasting'!M19)</f>
        <v/>
      </c>
      <c r="J19" s="35" t="str">
        <f>IF('Questionnaire results pasting'!N19="","",(10-'Questionnaire results pasting'!N19)*0.4)</f>
        <v/>
      </c>
      <c r="K19" s="23" t="str">
        <f>IF('Questionnaire results pasting'!O19="","",'Questionnaire results pasting'!O19)</f>
        <v/>
      </c>
      <c r="L19" s="23" t="str">
        <f>IF('Questionnaire results pasting'!P19="","",'Questionnaire results pasting'!P19)</f>
        <v/>
      </c>
      <c r="M19" s="23" t="str">
        <f>IF('Questionnaire results pasting'!Q19="","",'Questionnaire results pasting'!Q19)</f>
        <v/>
      </c>
      <c r="N19" s="23" t="str">
        <f>IF('Questionnaire results pasting'!R19="","",'Questionnaire results pasting'!R19)</f>
        <v/>
      </c>
      <c r="O19" s="23" t="str">
        <f>IF('Questionnaire results pasting'!S19="","",'Questionnaire results pasting'!S19)</f>
        <v/>
      </c>
      <c r="P19" s="23" t="str">
        <f>IF('Questionnaire results pasting'!T19="","",'Questionnaire results pasting'!T19)</f>
        <v/>
      </c>
      <c r="Q19" s="23" t="str">
        <f>IF('Questionnaire results pasting'!U19="","",'Questionnaire results pasting'!U19)</f>
        <v/>
      </c>
      <c r="R19" s="23" t="str">
        <f>IF('Questionnaire results pasting'!V19="","",'Questionnaire results pasting'!V19)</f>
        <v/>
      </c>
      <c r="S19" s="23" t="str">
        <f>IF('Questionnaire results pasting'!W19="","",'Questionnaire results pasting'!W19)</f>
        <v/>
      </c>
      <c r="T19" s="23" t="str">
        <f>IF('Questionnaire results pasting'!X19="","",'Questionnaire results pasting'!X19)</f>
        <v/>
      </c>
      <c r="U19" s="23" t="str">
        <f>IF('Questionnaire results pasting'!Y19="","",'Questionnaire results pasting'!Y19)</f>
        <v/>
      </c>
      <c r="V19" s="23" t="str">
        <f>IF('Questionnaire results pasting'!Z19="","",'Questionnaire results pasting'!Z19)</f>
        <v/>
      </c>
      <c r="W19" s="23" t="str">
        <f>IF('Questionnaire results pasting'!AA19="","",'Questionnaire results pasting'!AA19)</f>
        <v/>
      </c>
      <c r="X19" s="23" t="str">
        <f>IF('Questionnaire results pasting'!AB19="","",'Questionnaire results pasting'!AB19)</f>
        <v/>
      </c>
      <c r="Y19" s="23" t="str">
        <f>IF('Questionnaire results pasting'!AC19="","",'Questionnaire results pasting'!AC19)</f>
        <v/>
      </c>
      <c r="Z19" s="23" t="str">
        <f>IF('Questionnaire results pasting'!AD19="","",'Questionnaire results pasting'!AD19)</f>
        <v/>
      </c>
      <c r="AA19" s="23" t="str">
        <f>IF('Questionnaire results pasting'!AE19="","",'Questionnaire results pasting'!AE19)</f>
        <v/>
      </c>
      <c r="AB19" s="23" t="str">
        <f>IF('Questionnaire results pasting'!AF19="","",'Questionnaire results pasting'!AF19)</f>
        <v/>
      </c>
      <c r="AC19" s="23" t="str">
        <f>IF('Questionnaire results pasting'!AG19="","",'Questionnaire results pasting'!AG19)</f>
        <v/>
      </c>
      <c r="AD19" s="23" t="str">
        <f>IF('Questionnaire results pasting'!AH19="","",'Questionnaire results pasting'!AH19)</f>
        <v/>
      </c>
      <c r="AE19" s="23" t="str">
        <f>IF('Questionnaire results pasting'!AI19="","",'Questionnaire results pasting'!AI19)</f>
        <v/>
      </c>
      <c r="AF19" s="23" t="str">
        <f>IF('Questionnaire results pasting'!AJ19="","",'Questionnaire results pasting'!AJ19)</f>
        <v/>
      </c>
      <c r="AG19" s="23" t="str">
        <f>IF('Questionnaire results pasting'!AK19="","",'Questionnaire results pasting'!AK19)</f>
        <v/>
      </c>
      <c r="AH19" s="23" t="str">
        <f>IF('Questionnaire results pasting'!AL19="","",'Questionnaire results pasting'!AL19)</f>
        <v/>
      </c>
      <c r="AI19" s="23" t="str">
        <f>IF('Questionnaire results pasting'!AM19="","",'Questionnaire results pasting'!AM19)</f>
        <v/>
      </c>
      <c r="AJ19" s="23" t="str">
        <f>IF('Questionnaire results pasting'!AN19="","",'Questionnaire results pasting'!AN19)</f>
        <v/>
      </c>
      <c r="AK19" s="23" t="str">
        <f>IF('Questionnaire results pasting'!AO19="","",'Questionnaire results pasting'!AO19)</f>
        <v/>
      </c>
      <c r="AL19" s="23" t="str">
        <f>IF('Questionnaire results pasting'!AP19="","",'Questionnaire results pasting'!AP19)</f>
        <v/>
      </c>
      <c r="AM19" s="23" t="str">
        <f>IF('Questionnaire results pasting'!AQ19="","",'Questionnaire results pasting'!AQ19)</f>
        <v/>
      </c>
      <c r="AN19" s="23" t="str">
        <f>IF('Questionnaire results pasting'!AR19="","",'Questionnaire results pasting'!AR19)</f>
        <v/>
      </c>
      <c r="AO19" s="23" t="str">
        <f>IF('Questionnaire results pasting'!AS19="","",'Questionnaire results pasting'!AS19)</f>
        <v/>
      </c>
      <c r="AP19" s="23" t="str">
        <f>IF('Questionnaire results pasting'!AT19="","",'Questionnaire results pasting'!AT19)</f>
        <v/>
      </c>
      <c r="AQ19" s="23" t="str">
        <f>IF('Questionnaire results pasting'!AU19="","",'Questionnaire results pasting'!AU19)</f>
        <v/>
      </c>
      <c r="AR19" s="23" t="str">
        <f>IF('Questionnaire results pasting'!AV19="","",'Questionnaire results pasting'!AV19)</f>
        <v/>
      </c>
      <c r="AS19" s="23" t="str">
        <f>IF('Questionnaire results pasting'!AW19="","",'Questionnaire results pasting'!AW19)</f>
        <v/>
      </c>
      <c r="AT19" s="23" t="str">
        <f>IF('Questionnaire results pasting'!AX19="","",'Questionnaire results pasting'!AX19)</f>
        <v/>
      </c>
      <c r="AU19" s="23" t="str">
        <f>IF('Questionnaire results pasting'!AY19="","",'Questionnaire results pasting'!AY19)</f>
        <v/>
      </c>
      <c r="AV19" s="23" t="str">
        <f>IF('Questionnaire results pasting'!AZ19="","",'Questionnaire results pasting'!AZ19)</f>
        <v/>
      </c>
      <c r="AW19" s="23" t="str">
        <f>IF('Questionnaire results pasting'!BA19="","",'Questionnaire results pasting'!BA19)</f>
        <v/>
      </c>
      <c r="AX19" s="23" t="str">
        <f>IF('Questionnaire results pasting'!BB19="","",'Questionnaire results pasting'!BB19)</f>
        <v/>
      </c>
      <c r="AY19" s="23" t="str">
        <f>IF('Questionnaire results pasting'!BC19="","",'Questionnaire results pasting'!BC19)</f>
        <v/>
      </c>
      <c r="AZ19" s="35" t="str">
        <f>IF('Questionnaire results pasting'!BD19="","",'Questionnaire results pasting'!BD19*0.4)</f>
        <v/>
      </c>
      <c r="BA19" s="30"/>
      <c r="BB19" s="27" t="str">
        <f t="shared" si="13"/>
        <v/>
      </c>
      <c r="BC19" s="27" t="str">
        <f t="shared" si="14"/>
        <v/>
      </c>
      <c r="BD19" s="40" t="str">
        <f t="shared" si="15"/>
        <v/>
      </c>
      <c r="BE19" s="40" t="str">
        <f t="shared" si="16"/>
        <v/>
      </c>
      <c r="BF19" s="40" t="str">
        <f t="shared" si="17"/>
        <v/>
      </c>
      <c r="BG19" s="40" t="str">
        <f t="shared" si="18"/>
        <v/>
      </c>
      <c r="BI19" s="40" t="str">
        <f>IF(A19="","",IF(SUMPRODUCT(($H$2:$AZ$2=$BI$3)*(H19:AZ19=""))&gt;0,"",SUMIF($H$2:$AZ$2,$BI$3,H19:AZ19)*25/設定シート!$R$5))</f>
        <v/>
      </c>
      <c r="BJ19" s="40" t="str">
        <f>IF(A19="","",IF(SUMPRODUCT(($H$2:$AZ$2=$BJ$3)*(H19:AZ19=""))&gt;0,"",SUMIF($H$2:$AZ$2,$BJ$3,H19:AZ19)*25/設定シート!$R$6))</f>
        <v/>
      </c>
      <c r="BK19" s="40" t="str">
        <f>IF(A19="","",IF(SUMPRODUCT(($H$2:$AZ$2=$BK$3)*(H19:AZ19=""))&gt;0,"",SUMIF($H$2:$AZ$2,$BK$3,H19:AZ19)*25/設定シート!$R$7))</f>
        <v/>
      </c>
      <c r="BL19" s="40" t="str">
        <f>IF(A19="","",IF(SUMPRODUCT(($H$2:$AZ$2=$BL$3)*(H19:AZ19=""))&gt;0,"",SUMIF($H$2:$AZ$2,$BL$3,H19:AZ19)*25/設定シート!$R$8))</f>
        <v/>
      </c>
      <c r="BM19" s="40" t="str">
        <f>IF(A19="","",IF(SUMPRODUCT(($H$2:$AZ$2=$BM$3)*(H19:AZ19=""))&gt;0,"",SUMIF($H$2:$AZ$2,$BM$3,H19:AZ19)*25/設定シート!$R$9))</f>
        <v/>
      </c>
      <c r="BN19" s="40" t="str">
        <f>IF(A19="","",IF(SUMPRODUCT(($H$2:$AZ$2=$BN$3)*(H19:AZ19=""))&gt;0,"",SUMIF($H$2:$AZ$2,$BN$3,H19:AZ19)*25/設定シート!$R$10))</f>
        <v/>
      </c>
    </row>
    <row r="20" spans="1:66" x14ac:dyDescent="0.15">
      <c r="A20" s="28" t="str">
        <f>IF('Questionnaire results pasting'!A20="","",'Questionnaire results pasting'!A20)</f>
        <v/>
      </c>
      <c r="B20" s="28" t="str">
        <f>IF('Questionnaire results pasting'!B20="","",'Questionnaire results pasting'!B20)</f>
        <v/>
      </c>
      <c r="C20" s="28" t="str">
        <f>IF('Questionnaire results pasting'!C20="","",'Questionnaire results pasting'!C20)</f>
        <v/>
      </c>
      <c r="D20" s="28" t="str">
        <f>IF('Questionnaire results pasting'!D20="","",'Questionnaire results pasting'!D20)</f>
        <v/>
      </c>
      <c r="E20" s="33" t="str">
        <f>IF('Questionnaire results pasting'!BF20="","",'Questionnaire results pasting'!BF20)</f>
        <v xml:space="preserve">  </v>
      </c>
      <c r="F20" s="39"/>
      <c r="G20" s="36"/>
      <c r="H20" s="23" t="str">
        <f>IF('Questionnaire results pasting'!L20="","",'Questionnaire results pasting'!L20)</f>
        <v/>
      </c>
      <c r="I20" s="23" t="str">
        <f>IF('Questionnaire results pasting'!M20="","",'Questionnaire results pasting'!M20)</f>
        <v/>
      </c>
      <c r="J20" s="35" t="str">
        <f>IF('Questionnaire results pasting'!N20="","",(10-'Questionnaire results pasting'!N20)*0.4)</f>
        <v/>
      </c>
      <c r="K20" s="23" t="str">
        <f>IF('Questionnaire results pasting'!O20="","",'Questionnaire results pasting'!O20)</f>
        <v/>
      </c>
      <c r="L20" s="23" t="str">
        <f>IF('Questionnaire results pasting'!P20="","",'Questionnaire results pasting'!P20)</f>
        <v/>
      </c>
      <c r="M20" s="23" t="str">
        <f>IF('Questionnaire results pasting'!Q20="","",'Questionnaire results pasting'!Q20)</f>
        <v/>
      </c>
      <c r="N20" s="23" t="str">
        <f>IF('Questionnaire results pasting'!R20="","",'Questionnaire results pasting'!R20)</f>
        <v/>
      </c>
      <c r="O20" s="23" t="str">
        <f>IF('Questionnaire results pasting'!S20="","",'Questionnaire results pasting'!S20)</f>
        <v/>
      </c>
      <c r="P20" s="23" t="str">
        <f>IF('Questionnaire results pasting'!T20="","",'Questionnaire results pasting'!T20)</f>
        <v/>
      </c>
      <c r="Q20" s="23" t="str">
        <f>IF('Questionnaire results pasting'!U20="","",'Questionnaire results pasting'!U20)</f>
        <v/>
      </c>
      <c r="R20" s="23" t="str">
        <f>IF('Questionnaire results pasting'!V20="","",'Questionnaire results pasting'!V20)</f>
        <v/>
      </c>
      <c r="S20" s="23" t="str">
        <f>IF('Questionnaire results pasting'!W20="","",'Questionnaire results pasting'!W20)</f>
        <v/>
      </c>
      <c r="T20" s="23" t="str">
        <f>IF('Questionnaire results pasting'!X20="","",'Questionnaire results pasting'!X20)</f>
        <v/>
      </c>
      <c r="U20" s="23" t="str">
        <f>IF('Questionnaire results pasting'!Y20="","",'Questionnaire results pasting'!Y20)</f>
        <v/>
      </c>
      <c r="V20" s="23" t="str">
        <f>IF('Questionnaire results pasting'!Z20="","",'Questionnaire results pasting'!Z20)</f>
        <v/>
      </c>
      <c r="W20" s="23" t="str">
        <f>IF('Questionnaire results pasting'!AA20="","",'Questionnaire results pasting'!AA20)</f>
        <v/>
      </c>
      <c r="X20" s="23" t="str">
        <f>IF('Questionnaire results pasting'!AB20="","",'Questionnaire results pasting'!AB20)</f>
        <v/>
      </c>
      <c r="Y20" s="23" t="str">
        <f>IF('Questionnaire results pasting'!AC20="","",'Questionnaire results pasting'!AC20)</f>
        <v/>
      </c>
      <c r="Z20" s="23" t="str">
        <f>IF('Questionnaire results pasting'!AD20="","",'Questionnaire results pasting'!AD20)</f>
        <v/>
      </c>
      <c r="AA20" s="23" t="str">
        <f>IF('Questionnaire results pasting'!AE20="","",'Questionnaire results pasting'!AE20)</f>
        <v/>
      </c>
      <c r="AB20" s="23" t="str">
        <f>IF('Questionnaire results pasting'!AF20="","",'Questionnaire results pasting'!AF20)</f>
        <v/>
      </c>
      <c r="AC20" s="23" t="str">
        <f>IF('Questionnaire results pasting'!AG20="","",'Questionnaire results pasting'!AG20)</f>
        <v/>
      </c>
      <c r="AD20" s="23" t="str">
        <f>IF('Questionnaire results pasting'!AH20="","",'Questionnaire results pasting'!AH20)</f>
        <v/>
      </c>
      <c r="AE20" s="23" t="str">
        <f>IF('Questionnaire results pasting'!AI20="","",'Questionnaire results pasting'!AI20)</f>
        <v/>
      </c>
      <c r="AF20" s="23" t="str">
        <f>IF('Questionnaire results pasting'!AJ20="","",'Questionnaire results pasting'!AJ20)</f>
        <v/>
      </c>
      <c r="AG20" s="23" t="str">
        <f>IF('Questionnaire results pasting'!AK20="","",'Questionnaire results pasting'!AK20)</f>
        <v/>
      </c>
      <c r="AH20" s="23" t="str">
        <f>IF('Questionnaire results pasting'!AL20="","",'Questionnaire results pasting'!AL20)</f>
        <v/>
      </c>
      <c r="AI20" s="23" t="str">
        <f>IF('Questionnaire results pasting'!AM20="","",'Questionnaire results pasting'!AM20)</f>
        <v/>
      </c>
      <c r="AJ20" s="23" t="str">
        <f>IF('Questionnaire results pasting'!AN20="","",'Questionnaire results pasting'!AN20)</f>
        <v/>
      </c>
      <c r="AK20" s="23" t="str">
        <f>IF('Questionnaire results pasting'!AO20="","",'Questionnaire results pasting'!AO20)</f>
        <v/>
      </c>
      <c r="AL20" s="23" t="str">
        <f>IF('Questionnaire results pasting'!AP20="","",'Questionnaire results pasting'!AP20)</f>
        <v/>
      </c>
      <c r="AM20" s="23" t="str">
        <f>IF('Questionnaire results pasting'!AQ20="","",'Questionnaire results pasting'!AQ20)</f>
        <v/>
      </c>
      <c r="AN20" s="23" t="str">
        <f>IF('Questionnaire results pasting'!AR20="","",'Questionnaire results pasting'!AR20)</f>
        <v/>
      </c>
      <c r="AO20" s="23" t="str">
        <f>IF('Questionnaire results pasting'!AS20="","",'Questionnaire results pasting'!AS20)</f>
        <v/>
      </c>
      <c r="AP20" s="23" t="str">
        <f>IF('Questionnaire results pasting'!AT20="","",'Questionnaire results pasting'!AT20)</f>
        <v/>
      </c>
      <c r="AQ20" s="23" t="str">
        <f>IF('Questionnaire results pasting'!AU20="","",'Questionnaire results pasting'!AU20)</f>
        <v/>
      </c>
      <c r="AR20" s="23" t="str">
        <f>IF('Questionnaire results pasting'!AV20="","",'Questionnaire results pasting'!AV20)</f>
        <v/>
      </c>
      <c r="AS20" s="23" t="str">
        <f>IF('Questionnaire results pasting'!AW20="","",'Questionnaire results pasting'!AW20)</f>
        <v/>
      </c>
      <c r="AT20" s="23" t="str">
        <f>IF('Questionnaire results pasting'!AX20="","",'Questionnaire results pasting'!AX20)</f>
        <v/>
      </c>
      <c r="AU20" s="23" t="str">
        <f>IF('Questionnaire results pasting'!AY20="","",'Questionnaire results pasting'!AY20)</f>
        <v/>
      </c>
      <c r="AV20" s="23" t="str">
        <f>IF('Questionnaire results pasting'!AZ20="","",'Questionnaire results pasting'!AZ20)</f>
        <v/>
      </c>
      <c r="AW20" s="23" t="str">
        <f>IF('Questionnaire results pasting'!BA20="","",'Questionnaire results pasting'!BA20)</f>
        <v/>
      </c>
      <c r="AX20" s="23" t="str">
        <f>IF('Questionnaire results pasting'!BB20="","",'Questionnaire results pasting'!BB20)</f>
        <v/>
      </c>
      <c r="AY20" s="23" t="str">
        <f>IF('Questionnaire results pasting'!BC20="","",'Questionnaire results pasting'!BC20)</f>
        <v/>
      </c>
      <c r="AZ20" s="35" t="str">
        <f>IF('Questionnaire results pasting'!BD20="","",'Questionnaire results pasting'!BD20*0.4)</f>
        <v/>
      </c>
      <c r="BA20" s="30"/>
      <c r="BB20" s="27" t="str">
        <f t="shared" si="13"/>
        <v/>
      </c>
      <c r="BC20" s="27" t="str">
        <f t="shared" si="14"/>
        <v/>
      </c>
      <c r="BD20" s="40" t="str">
        <f t="shared" si="15"/>
        <v/>
      </c>
      <c r="BE20" s="40" t="str">
        <f t="shared" si="16"/>
        <v/>
      </c>
      <c r="BF20" s="40" t="str">
        <f t="shared" si="17"/>
        <v/>
      </c>
      <c r="BG20" s="40" t="str">
        <f t="shared" si="18"/>
        <v/>
      </c>
      <c r="BI20" s="40" t="str">
        <f>IF(A20="","",IF(SUMPRODUCT(($H$2:$AZ$2=$BI$3)*(H20:AZ20=""))&gt;0,"",SUMIF($H$2:$AZ$2,$BI$3,H20:AZ20)*25/設定シート!$R$5))</f>
        <v/>
      </c>
      <c r="BJ20" s="40" t="str">
        <f>IF(A20="","",IF(SUMPRODUCT(($H$2:$AZ$2=$BJ$3)*(H20:AZ20=""))&gt;0,"",SUMIF($H$2:$AZ$2,$BJ$3,H20:AZ20)*25/設定シート!$R$6))</f>
        <v/>
      </c>
      <c r="BK20" s="40" t="str">
        <f>IF(A20="","",IF(SUMPRODUCT(($H$2:$AZ$2=$BK$3)*(H20:AZ20=""))&gt;0,"",SUMIF($H$2:$AZ$2,$BK$3,H20:AZ20)*25/設定シート!$R$7))</f>
        <v/>
      </c>
      <c r="BL20" s="40" t="str">
        <f>IF(A20="","",IF(SUMPRODUCT(($H$2:$AZ$2=$BL$3)*(H20:AZ20=""))&gt;0,"",SUMIF($H$2:$AZ$2,$BL$3,H20:AZ20)*25/設定シート!$R$8))</f>
        <v/>
      </c>
      <c r="BM20" s="40" t="str">
        <f>IF(A20="","",IF(SUMPRODUCT(($H$2:$AZ$2=$BM$3)*(H20:AZ20=""))&gt;0,"",SUMIF($H$2:$AZ$2,$BM$3,H20:AZ20)*25/設定シート!$R$9))</f>
        <v/>
      </c>
      <c r="BN20" s="40" t="str">
        <f>IF(A20="","",IF(SUMPRODUCT(($H$2:$AZ$2=$BN$3)*(H20:AZ20=""))&gt;0,"",SUMIF($H$2:$AZ$2,$BN$3,H20:AZ20)*25/設定シート!$R$10))</f>
        <v/>
      </c>
    </row>
    <row r="21" spans="1:66" x14ac:dyDescent="0.15">
      <c r="A21" s="28" t="str">
        <f>IF('Questionnaire results pasting'!A21="","",'Questionnaire results pasting'!A21)</f>
        <v/>
      </c>
      <c r="B21" s="28" t="str">
        <f>IF('Questionnaire results pasting'!B21="","",'Questionnaire results pasting'!B21)</f>
        <v/>
      </c>
      <c r="C21" s="28" t="str">
        <f>IF('Questionnaire results pasting'!C21="","",'Questionnaire results pasting'!C21)</f>
        <v/>
      </c>
      <c r="D21" s="28" t="str">
        <f>IF('Questionnaire results pasting'!D21="","",'Questionnaire results pasting'!D21)</f>
        <v/>
      </c>
      <c r="E21" s="33" t="str">
        <f>IF('Questionnaire results pasting'!BF21="","",'Questionnaire results pasting'!BF21)</f>
        <v xml:space="preserve">  </v>
      </c>
      <c r="F21" s="39"/>
      <c r="G21" s="36"/>
      <c r="H21" s="23" t="str">
        <f>IF('Questionnaire results pasting'!L21="","",'Questionnaire results pasting'!L21)</f>
        <v/>
      </c>
      <c r="I21" s="23" t="str">
        <f>IF('Questionnaire results pasting'!M21="","",'Questionnaire results pasting'!M21)</f>
        <v/>
      </c>
      <c r="J21" s="35" t="str">
        <f>IF('Questionnaire results pasting'!N21="","",(10-'Questionnaire results pasting'!N21)*0.4)</f>
        <v/>
      </c>
      <c r="K21" s="23" t="str">
        <f>IF('Questionnaire results pasting'!O21="","",'Questionnaire results pasting'!O21)</f>
        <v/>
      </c>
      <c r="L21" s="23" t="str">
        <f>IF('Questionnaire results pasting'!P21="","",'Questionnaire results pasting'!P21)</f>
        <v/>
      </c>
      <c r="M21" s="23" t="str">
        <f>IF('Questionnaire results pasting'!Q21="","",'Questionnaire results pasting'!Q21)</f>
        <v/>
      </c>
      <c r="N21" s="23" t="str">
        <f>IF('Questionnaire results pasting'!R21="","",'Questionnaire results pasting'!R21)</f>
        <v/>
      </c>
      <c r="O21" s="23" t="str">
        <f>IF('Questionnaire results pasting'!S21="","",'Questionnaire results pasting'!S21)</f>
        <v/>
      </c>
      <c r="P21" s="23" t="str">
        <f>IF('Questionnaire results pasting'!T21="","",'Questionnaire results pasting'!T21)</f>
        <v/>
      </c>
      <c r="Q21" s="23" t="str">
        <f>IF('Questionnaire results pasting'!U21="","",'Questionnaire results pasting'!U21)</f>
        <v/>
      </c>
      <c r="R21" s="23" t="str">
        <f>IF('Questionnaire results pasting'!V21="","",'Questionnaire results pasting'!V21)</f>
        <v/>
      </c>
      <c r="S21" s="23" t="str">
        <f>IF('Questionnaire results pasting'!W21="","",'Questionnaire results pasting'!W21)</f>
        <v/>
      </c>
      <c r="T21" s="23" t="str">
        <f>IF('Questionnaire results pasting'!X21="","",'Questionnaire results pasting'!X21)</f>
        <v/>
      </c>
      <c r="U21" s="23" t="str">
        <f>IF('Questionnaire results pasting'!Y21="","",'Questionnaire results pasting'!Y21)</f>
        <v/>
      </c>
      <c r="V21" s="23" t="str">
        <f>IF('Questionnaire results pasting'!Z21="","",'Questionnaire results pasting'!Z21)</f>
        <v/>
      </c>
      <c r="W21" s="23" t="str">
        <f>IF('Questionnaire results pasting'!AA21="","",'Questionnaire results pasting'!AA21)</f>
        <v/>
      </c>
      <c r="X21" s="23" t="str">
        <f>IF('Questionnaire results pasting'!AB21="","",'Questionnaire results pasting'!AB21)</f>
        <v/>
      </c>
      <c r="Y21" s="23" t="str">
        <f>IF('Questionnaire results pasting'!AC21="","",'Questionnaire results pasting'!AC21)</f>
        <v/>
      </c>
      <c r="Z21" s="23" t="str">
        <f>IF('Questionnaire results pasting'!AD21="","",'Questionnaire results pasting'!AD21)</f>
        <v/>
      </c>
      <c r="AA21" s="23" t="str">
        <f>IF('Questionnaire results pasting'!AE21="","",'Questionnaire results pasting'!AE21)</f>
        <v/>
      </c>
      <c r="AB21" s="23" t="str">
        <f>IF('Questionnaire results pasting'!AF21="","",'Questionnaire results pasting'!AF21)</f>
        <v/>
      </c>
      <c r="AC21" s="23" t="str">
        <f>IF('Questionnaire results pasting'!AG21="","",'Questionnaire results pasting'!AG21)</f>
        <v/>
      </c>
      <c r="AD21" s="23" t="str">
        <f>IF('Questionnaire results pasting'!AH21="","",'Questionnaire results pasting'!AH21)</f>
        <v/>
      </c>
      <c r="AE21" s="23" t="str">
        <f>IF('Questionnaire results pasting'!AI21="","",'Questionnaire results pasting'!AI21)</f>
        <v/>
      </c>
      <c r="AF21" s="23" t="str">
        <f>IF('Questionnaire results pasting'!AJ21="","",'Questionnaire results pasting'!AJ21)</f>
        <v/>
      </c>
      <c r="AG21" s="23" t="str">
        <f>IF('Questionnaire results pasting'!AK21="","",'Questionnaire results pasting'!AK21)</f>
        <v/>
      </c>
      <c r="AH21" s="23" t="str">
        <f>IF('Questionnaire results pasting'!AL21="","",'Questionnaire results pasting'!AL21)</f>
        <v/>
      </c>
      <c r="AI21" s="23" t="str">
        <f>IF('Questionnaire results pasting'!AM21="","",'Questionnaire results pasting'!AM21)</f>
        <v/>
      </c>
      <c r="AJ21" s="23" t="str">
        <f>IF('Questionnaire results pasting'!AN21="","",'Questionnaire results pasting'!AN21)</f>
        <v/>
      </c>
      <c r="AK21" s="23" t="str">
        <f>IF('Questionnaire results pasting'!AO21="","",'Questionnaire results pasting'!AO21)</f>
        <v/>
      </c>
      <c r="AL21" s="23" t="str">
        <f>IF('Questionnaire results pasting'!AP21="","",'Questionnaire results pasting'!AP21)</f>
        <v/>
      </c>
      <c r="AM21" s="23" t="str">
        <f>IF('Questionnaire results pasting'!AQ21="","",'Questionnaire results pasting'!AQ21)</f>
        <v/>
      </c>
      <c r="AN21" s="23" t="str">
        <f>IF('Questionnaire results pasting'!AR21="","",'Questionnaire results pasting'!AR21)</f>
        <v/>
      </c>
      <c r="AO21" s="23" t="str">
        <f>IF('Questionnaire results pasting'!AS21="","",'Questionnaire results pasting'!AS21)</f>
        <v/>
      </c>
      <c r="AP21" s="23" t="str">
        <f>IF('Questionnaire results pasting'!AT21="","",'Questionnaire results pasting'!AT21)</f>
        <v/>
      </c>
      <c r="AQ21" s="23" t="str">
        <f>IF('Questionnaire results pasting'!AU21="","",'Questionnaire results pasting'!AU21)</f>
        <v/>
      </c>
      <c r="AR21" s="23" t="str">
        <f>IF('Questionnaire results pasting'!AV21="","",'Questionnaire results pasting'!AV21)</f>
        <v/>
      </c>
      <c r="AS21" s="23" t="str">
        <f>IF('Questionnaire results pasting'!AW21="","",'Questionnaire results pasting'!AW21)</f>
        <v/>
      </c>
      <c r="AT21" s="23" t="str">
        <f>IF('Questionnaire results pasting'!AX21="","",'Questionnaire results pasting'!AX21)</f>
        <v/>
      </c>
      <c r="AU21" s="23" t="str">
        <f>IF('Questionnaire results pasting'!AY21="","",'Questionnaire results pasting'!AY21)</f>
        <v/>
      </c>
      <c r="AV21" s="23" t="str">
        <f>IF('Questionnaire results pasting'!AZ21="","",'Questionnaire results pasting'!AZ21)</f>
        <v/>
      </c>
      <c r="AW21" s="23" t="str">
        <f>IF('Questionnaire results pasting'!BA21="","",'Questionnaire results pasting'!BA21)</f>
        <v/>
      </c>
      <c r="AX21" s="23" t="str">
        <f>IF('Questionnaire results pasting'!BB21="","",'Questionnaire results pasting'!BB21)</f>
        <v/>
      </c>
      <c r="AY21" s="23" t="str">
        <f>IF('Questionnaire results pasting'!BC21="","",'Questionnaire results pasting'!BC21)</f>
        <v/>
      </c>
      <c r="AZ21" s="35" t="str">
        <f>IF('Questionnaire results pasting'!BD21="","",'Questionnaire results pasting'!BD21*0.4)</f>
        <v/>
      </c>
      <c r="BA21" s="30"/>
      <c r="BB21" s="27" t="str">
        <f t="shared" si="13"/>
        <v/>
      </c>
      <c r="BC21" s="27" t="str">
        <f t="shared" si="14"/>
        <v/>
      </c>
      <c r="BD21" s="40" t="str">
        <f t="shared" si="15"/>
        <v/>
      </c>
      <c r="BE21" s="40" t="str">
        <f t="shared" si="16"/>
        <v/>
      </c>
      <c r="BF21" s="40" t="str">
        <f t="shared" si="17"/>
        <v/>
      </c>
      <c r="BG21" s="40" t="str">
        <f t="shared" si="18"/>
        <v/>
      </c>
      <c r="BI21" s="40" t="str">
        <f>IF(A21="","",IF(SUMPRODUCT(($H$2:$AZ$2=$BI$3)*(H21:AZ21=""))&gt;0,"",SUMIF($H$2:$AZ$2,$BI$3,H21:AZ21)*25/設定シート!$R$5))</f>
        <v/>
      </c>
      <c r="BJ21" s="40" t="str">
        <f>IF(A21="","",IF(SUMPRODUCT(($H$2:$AZ$2=$BJ$3)*(H21:AZ21=""))&gt;0,"",SUMIF($H$2:$AZ$2,$BJ$3,H21:AZ21)*25/設定シート!$R$6))</f>
        <v/>
      </c>
      <c r="BK21" s="40" t="str">
        <f>IF(A21="","",IF(SUMPRODUCT(($H$2:$AZ$2=$BK$3)*(H21:AZ21=""))&gt;0,"",SUMIF($H$2:$AZ$2,$BK$3,H21:AZ21)*25/設定シート!$R$7))</f>
        <v/>
      </c>
      <c r="BL21" s="40" t="str">
        <f>IF(A21="","",IF(SUMPRODUCT(($H$2:$AZ$2=$BL$3)*(H21:AZ21=""))&gt;0,"",SUMIF($H$2:$AZ$2,$BL$3,H21:AZ21)*25/設定シート!$R$8))</f>
        <v/>
      </c>
      <c r="BM21" s="40" t="str">
        <f>IF(A21="","",IF(SUMPRODUCT(($H$2:$AZ$2=$BM$3)*(H21:AZ21=""))&gt;0,"",SUMIF($H$2:$AZ$2,$BM$3,H21:AZ21)*25/設定シート!$R$9))</f>
        <v/>
      </c>
      <c r="BN21" s="40" t="str">
        <f>IF(A21="","",IF(SUMPRODUCT(($H$2:$AZ$2=$BN$3)*(H21:AZ21=""))&gt;0,"",SUMIF($H$2:$AZ$2,$BN$3,H21:AZ21)*25/設定シート!$R$10))</f>
        <v/>
      </c>
    </row>
    <row r="22" spans="1:66" x14ac:dyDescent="0.15">
      <c r="A22" s="28" t="str">
        <f>IF('Questionnaire results pasting'!A22="","",'Questionnaire results pasting'!A22)</f>
        <v/>
      </c>
      <c r="B22" s="28" t="str">
        <f>IF('Questionnaire results pasting'!B22="","",'Questionnaire results pasting'!B22)</f>
        <v/>
      </c>
      <c r="C22" s="28" t="str">
        <f>IF('Questionnaire results pasting'!C22="","",'Questionnaire results pasting'!C22)</f>
        <v/>
      </c>
      <c r="D22" s="28" t="str">
        <f>IF('Questionnaire results pasting'!D22="","",'Questionnaire results pasting'!D22)</f>
        <v/>
      </c>
      <c r="E22" s="33" t="str">
        <f>IF('Questionnaire results pasting'!BF22="","",'Questionnaire results pasting'!BF22)</f>
        <v xml:space="preserve">  </v>
      </c>
      <c r="F22" s="39"/>
      <c r="G22" s="36"/>
      <c r="H22" s="23" t="str">
        <f>IF('Questionnaire results pasting'!L22="","",'Questionnaire results pasting'!L22)</f>
        <v/>
      </c>
      <c r="I22" s="23" t="str">
        <f>IF('Questionnaire results pasting'!M22="","",'Questionnaire results pasting'!M22)</f>
        <v/>
      </c>
      <c r="J22" s="35" t="str">
        <f>IF('Questionnaire results pasting'!N22="","",(10-'Questionnaire results pasting'!N22)*0.4)</f>
        <v/>
      </c>
      <c r="K22" s="23" t="str">
        <f>IF('Questionnaire results pasting'!O22="","",'Questionnaire results pasting'!O22)</f>
        <v/>
      </c>
      <c r="L22" s="23" t="str">
        <f>IF('Questionnaire results pasting'!P22="","",'Questionnaire results pasting'!P22)</f>
        <v/>
      </c>
      <c r="M22" s="23" t="str">
        <f>IF('Questionnaire results pasting'!Q22="","",'Questionnaire results pasting'!Q22)</f>
        <v/>
      </c>
      <c r="N22" s="23" t="str">
        <f>IF('Questionnaire results pasting'!R22="","",'Questionnaire results pasting'!R22)</f>
        <v/>
      </c>
      <c r="O22" s="23" t="str">
        <f>IF('Questionnaire results pasting'!S22="","",'Questionnaire results pasting'!S22)</f>
        <v/>
      </c>
      <c r="P22" s="23" t="str">
        <f>IF('Questionnaire results pasting'!T22="","",'Questionnaire results pasting'!T22)</f>
        <v/>
      </c>
      <c r="Q22" s="23" t="str">
        <f>IF('Questionnaire results pasting'!U22="","",'Questionnaire results pasting'!U22)</f>
        <v/>
      </c>
      <c r="R22" s="23" t="str">
        <f>IF('Questionnaire results pasting'!V22="","",'Questionnaire results pasting'!V22)</f>
        <v/>
      </c>
      <c r="S22" s="23" t="str">
        <f>IF('Questionnaire results pasting'!W22="","",'Questionnaire results pasting'!W22)</f>
        <v/>
      </c>
      <c r="T22" s="23" t="str">
        <f>IF('Questionnaire results pasting'!X22="","",'Questionnaire results pasting'!X22)</f>
        <v/>
      </c>
      <c r="U22" s="23" t="str">
        <f>IF('Questionnaire results pasting'!Y22="","",'Questionnaire results pasting'!Y22)</f>
        <v/>
      </c>
      <c r="V22" s="23" t="str">
        <f>IF('Questionnaire results pasting'!Z22="","",'Questionnaire results pasting'!Z22)</f>
        <v/>
      </c>
      <c r="W22" s="23" t="str">
        <f>IF('Questionnaire results pasting'!AA22="","",'Questionnaire results pasting'!AA22)</f>
        <v/>
      </c>
      <c r="X22" s="23" t="str">
        <f>IF('Questionnaire results pasting'!AB22="","",'Questionnaire results pasting'!AB22)</f>
        <v/>
      </c>
      <c r="Y22" s="23" t="str">
        <f>IF('Questionnaire results pasting'!AC22="","",'Questionnaire results pasting'!AC22)</f>
        <v/>
      </c>
      <c r="Z22" s="23" t="str">
        <f>IF('Questionnaire results pasting'!AD22="","",'Questionnaire results pasting'!AD22)</f>
        <v/>
      </c>
      <c r="AA22" s="23" t="str">
        <f>IF('Questionnaire results pasting'!AE22="","",'Questionnaire results pasting'!AE22)</f>
        <v/>
      </c>
      <c r="AB22" s="23" t="str">
        <f>IF('Questionnaire results pasting'!AF22="","",'Questionnaire results pasting'!AF22)</f>
        <v/>
      </c>
      <c r="AC22" s="23" t="str">
        <f>IF('Questionnaire results pasting'!AG22="","",'Questionnaire results pasting'!AG22)</f>
        <v/>
      </c>
      <c r="AD22" s="23" t="str">
        <f>IF('Questionnaire results pasting'!AH22="","",'Questionnaire results pasting'!AH22)</f>
        <v/>
      </c>
      <c r="AE22" s="23" t="str">
        <f>IF('Questionnaire results pasting'!AI22="","",'Questionnaire results pasting'!AI22)</f>
        <v/>
      </c>
      <c r="AF22" s="23" t="str">
        <f>IF('Questionnaire results pasting'!AJ22="","",'Questionnaire results pasting'!AJ22)</f>
        <v/>
      </c>
      <c r="AG22" s="23" t="str">
        <f>IF('Questionnaire results pasting'!AK22="","",'Questionnaire results pasting'!AK22)</f>
        <v/>
      </c>
      <c r="AH22" s="23" t="str">
        <f>IF('Questionnaire results pasting'!AL22="","",'Questionnaire results pasting'!AL22)</f>
        <v/>
      </c>
      <c r="AI22" s="23" t="str">
        <f>IF('Questionnaire results pasting'!AM22="","",'Questionnaire results pasting'!AM22)</f>
        <v/>
      </c>
      <c r="AJ22" s="23" t="str">
        <f>IF('Questionnaire results pasting'!AN22="","",'Questionnaire results pasting'!AN22)</f>
        <v/>
      </c>
      <c r="AK22" s="23" t="str">
        <f>IF('Questionnaire results pasting'!AO22="","",'Questionnaire results pasting'!AO22)</f>
        <v/>
      </c>
      <c r="AL22" s="23" t="str">
        <f>IF('Questionnaire results pasting'!AP22="","",'Questionnaire results pasting'!AP22)</f>
        <v/>
      </c>
      <c r="AM22" s="23" t="str">
        <f>IF('Questionnaire results pasting'!AQ22="","",'Questionnaire results pasting'!AQ22)</f>
        <v/>
      </c>
      <c r="AN22" s="23" t="str">
        <f>IF('Questionnaire results pasting'!AR22="","",'Questionnaire results pasting'!AR22)</f>
        <v/>
      </c>
      <c r="AO22" s="23" t="str">
        <f>IF('Questionnaire results pasting'!AS22="","",'Questionnaire results pasting'!AS22)</f>
        <v/>
      </c>
      <c r="AP22" s="23" t="str">
        <f>IF('Questionnaire results pasting'!AT22="","",'Questionnaire results pasting'!AT22)</f>
        <v/>
      </c>
      <c r="AQ22" s="23" t="str">
        <f>IF('Questionnaire results pasting'!AU22="","",'Questionnaire results pasting'!AU22)</f>
        <v/>
      </c>
      <c r="AR22" s="23" t="str">
        <f>IF('Questionnaire results pasting'!AV22="","",'Questionnaire results pasting'!AV22)</f>
        <v/>
      </c>
      <c r="AS22" s="23" t="str">
        <f>IF('Questionnaire results pasting'!AW22="","",'Questionnaire results pasting'!AW22)</f>
        <v/>
      </c>
      <c r="AT22" s="23" t="str">
        <f>IF('Questionnaire results pasting'!AX22="","",'Questionnaire results pasting'!AX22)</f>
        <v/>
      </c>
      <c r="AU22" s="23" t="str">
        <f>IF('Questionnaire results pasting'!AY22="","",'Questionnaire results pasting'!AY22)</f>
        <v/>
      </c>
      <c r="AV22" s="23" t="str">
        <f>IF('Questionnaire results pasting'!AZ22="","",'Questionnaire results pasting'!AZ22)</f>
        <v/>
      </c>
      <c r="AW22" s="23" t="str">
        <f>IF('Questionnaire results pasting'!BA22="","",'Questionnaire results pasting'!BA22)</f>
        <v/>
      </c>
      <c r="AX22" s="23" t="str">
        <f>IF('Questionnaire results pasting'!BB22="","",'Questionnaire results pasting'!BB22)</f>
        <v/>
      </c>
      <c r="AY22" s="23" t="str">
        <f>IF('Questionnaire results pasting'!BC22="","",'Questionnaire results pasting'!BC22)</f>
        <v/>
      </c>
      <c r="AZ22" s="35" t="str">
        <f>IF('Questionnaire results pasting'!BD22="","",'Questionnaire results pasting'!BD22*0.4)</f>
        <v/>
      </c>
      <c r="BA22" s="30"/>
      <c r="BB22" s="27" t="str">
        <f t="shared" si="13"/>
        <v/>
      </c>
      <c r="BC22" s="27" t="str">
        <f t="shared" si="14"/>
        <v/>
      </c>
      <c r="BD22" s="40" t="str">
        <f t="shared" si="15"/>
        <v/>
      </c>
      <c r="BE22" s="40" t="str">
        <f t="shared" si="16"/>
        <v/>
      </c>
      <c r="BF22" s="40" t="str">
        <f t="shared" si="17"/>
        <v/>
      </c>
      <c r="BG22" s="40" t="str">
        <f t="shared" si="18"/>
        <v/>
      </c>
      <c r="BI22" s="40" t="str">
        <f>IF(A22="","",IF(SUMPRODUCT(($H$2:$AZ$2=$BI$3)*(H22:AZ22=""))&gt;0,"",SUMIF($H$2:$AZ$2,$BI$3,H22:AZ22)*25/設定シート!$R$5))</f>
        <v/>
      </c>
      <c r="BJ22" s="40" t="str">
        <f>IF(A22="","",IF(SUMPRODUCT(($H$2:$AZ$2=$BJ$3)*(H22:AZ22=""))&gt;0,"",SUMIF($H$2:$AZ$2,$BJ$3,H22:AZ22)*25/設定シート!$R$6))</f>
        <v/>
      </c>
      <c r="BK22" s="40" t="str">
        <f>IF(A22="","",IF(SUMPRODUCT(($H$2:$AZ$2=$BK$3)*(H22:AZ22=""))&gt;0,"",SUMIF($H$2:$AZ$2,$BK$3,H22:AZ22)*25/設定シート!$R$7))</f>
        <v/>
      </c>
      <c r="BL22" s="40" t="str">
        <f>IF(A22="","",IF(SUMPRODUCT(($H$2:$AZ$2=$BL$3)*(H22:AZ22=""))&gt;0,"",SUMIF($H$2:$AZ$2,$BL$3,H22:AZ22)*25/設定シート!$R$8))</f>
        <v/>
      </c>
      <c r="BM22" s="40" t="str">
        <f>IF(A22="","",IF(SUMPRODUCT(($H$2:$AZ$2=$BM$3)*(H22:AZ22=""))&gt;0,"",SUMIF($H$2:$AZ$2,$BM$3,H22:AZ22)*25/設定シート!$R$9))</f>
        <v/>
      </c>
      <c r="BN22" s="40" t="str">
        <f>IF(A22="","",IF(SUMPRODUCT(($H$2:$AZ$2=$BN$3)*(H22:AZ22=""))&gt;0,"",SUMIF($H$2:$AZ$2,$BN$3,H22:AZ22)*25/設定シート!$R$10))</f>
        <v/>
      </c>
    </row>
    <row r="23" spans="1:66" x14ac:dyDescent="0.15">
      <c r="A23" s="28" t="str">
        <f>IF('Questionnaire results pasting'!A23="","",'Questionnaire results pasting'!A23)</f>
        <v/>
      </c>
      <c r="B23" s="28" t="str">
        <f>IF('Questionnaire results pasting'!B23="","",'Questionnaire results pasting'!B23)</f>
        <v/>
      </c>
      <c r="C23" s="28" t="str">
        <f>IF('Questionnaire results pasting'!C23="","",'Questionnaire results pasting'!C23)</f>
        <v/>
      </c>
      <c r="D23" s="28" t="str">
        <f>IF('Questionnaire results pasting'!D23="","",'Questionnaire results pasting'!D23)</f>
        <v/>
      </c>
      <c r="E23" s="33" t="str">
        <f>IF('Questionnaire results pasting'!BF23="","",'Questionnaire results pasting'!BF23)</f>
        <v xml:space="preserve">  </v>
      </c>
      <c r="F23" s="39"/>
      <c r="G23" s="36"/>
      <c r="H23" s="23" t="str">
        <f>IF('Questionnaire results pasting'!L23="","",'Questionnaire results pasting'!L23)</f>
        <v/>
      </c>
      <c r="I23" s="23" t="str">
        <f>IF('Questionnaire results pasting'!M23="","",'Questionnaire results pasting'!M23)</f>
        <v/>
      </c>
      <c r="J23" s="35" t="str">
        <f>IF('Questionnaire results pasting'!N23="","",(10-'Questionnaire results pasting'!N23)*0.4)</f>
        <v/>
      </c>
      <c r="K23" s="23" t="str">
        <f>IF('Questionnaire results pasting'!O23="","",'Questionnaire results pasting'!O23)</f>
        <v/>
      </c>
      <c r="L23" s="23" t="str">
        <f>IF('Questionnaire results pasting'!P23="","",'Questionnaire results pasting'!P23)</f>
        <v/>
      </c>
      <c r="M23" s="23" t="str">
        <f>IF('Questionnaire results pasting'!Q23="","",'Questionnaire results pasting'!Q23)</f>
        <v/>
      </c>
      <c r="N23" s="23" t="str">
        <f>IF('Questionnaire results pasting'!R23="","",'Questionnaire results pasting'!R23)</f>
        <v/>
      </c>
      <c r="O23" s="23" t="str">
        <f>IF('Questionnaire results pasting'!S23="","",'Questionnaire results pasting'!S23)</f>
        <v/>
      </c>
      <c r="P23" s="23" t="str">
        <f>IF('Questionnaire results pasting'!T23="","",'Questionnaire results pasting'!T23)</f>
        <v/>
      </c>
      <c r="Q23" s="23" t="str">
        <f>IF('Questionnaire results pasting'!U23="","",'Questionnaire results pasting'!U23)</f>
        <v/>
      </c>
      <c r="R23" s="23" t="str">
        <f>IF('Questionnaire results pasting'!V23="","",'Questionnaire results pasting'!V23)</f>
        <v/>
      </c>
      <c r="S23" s="23" t="str">
        <f>IF('Questionnaire results pasting'!W23="","",'Questionnaire results pasting'!W23)</f>
        <v/>
      </c>
      <c r="T23" s="23" t="str">
        <f>IF('Questionnaire results pasting'!X23="","",'Questionnaire results pasting'!X23)</f>
        <v/>
      </c>
      <c r="U23" s="23" t="str">
        <f>IF('Questionnaire results pasting'!Y23="","",'Questionnaire results pasting'!Y23)</f>
        <v/>
      </c>
      <c r="V23" s="23" t="str">
        <f>IF('Questionnaire results pasting'!Z23="","",'Questionnaire results pasting'!Z23)</f>
        <v/>
      </c>
      <c r="W23" s="23" t="str">
        <f>IF('Questionnaire results pasting'!AA23="","",'Questionnaire results pasting'!AA23)</f>
        <v/>
      </c>
      <c r="X23" s="23" t="str">
        <f>IF('Questionnaire results pasting'!AB23="","",'Questionnaire results pasting'!AB23)</f>
        <v/>
      </c>
      <c r="Y23" s="23" t="str">
        <f>IF('Questionnaire results pasting'!AC23="","",'Questionnaire results pasting'!AC23)</f>
        <v/>
      </c>
      <c r="Z23" s="23" t="str">
        <f>IF('Questionnaire results pasting'!AD23="","",'Questionnaire results pasting'!AD23)</f>
        <v/>
      </c>
      <c r="AA23" s="23" t="str">
        <f>IF('Questionnaire results pasting'!AE23="","",'Questionnaire results pasting'!AE23)</f>
        <v/>
      </c>
      <c r="AB23" s="23" t="str">
        <f>IF('Questionnaire results pasting'!AF23="","",'Questionnaire results pasting'!AF23)</f>
        <v/>
      </c>
      <c r="AC23" s="23" t="str">
        <f>IF('Questionnaire results pasting'!AG23="","",'Questionnaire results pasting'!AG23)</f>
        <v/>
      </c>
      <c r="AD23" s="23" t="str">
        <f>IF('Questionnaire results pasting'!AH23="","",'Questionnaire results pasting'!AH23)</f>
        <v/>
      </c>
      <c r="AE23" s="23" t="str">
        <f>IF('Questionnaire results pasting'!AI23="","",'Questionnaire results pasting'!AI23)</f>
        <v/>
      </c>
      <c r="AF23" s="23" t="str">
        <f>IF('Questionnaire results pasting'!AJ23="","",'Questionnaire results pasting'!AJ23)</f>
        <v/>
      </c>
      <c r="AG23" s="23" t="str">
        <f>IF('Questionnaire results pasting'!AK23="","",'Questionnaire results pasting'!AK23)</f>
        <v/>
      </c>
      <c r="AH23" s="23" t="str">
        <f>IF('Questionnaire results pasting'!AL23="","",'Questionnaire results pasting'!AL23)</f>
        <v/>
      </c>
      <c r="AI23" s="23" t="str">
        <f>IF('Questionnaire results pasting'!AM23="","",'Questionnaire results pasting'!AM23)</f>
        <v/>
      </c>
      <c r="AJ23" s="23" t="str">
        <f>IF('Questionnaire results pasting'!AN23="","",'Questionnaire results pasting'!AN23)</f>
        <v/>
      </c>
      <c r="AK23" s="23" t="str">
        <f>IF('Questionnaire results pasting'!AO23="","",'Questionnaire results pasting'!AO23)</f>
        <v/>
      </c>
      <c r="AL23" s="23" t="str">
        <f>IF('Questionnaire results pasting'!AP23="","",'Questionnaire results pasting'!AP23)</f>
        <v/>
      </c>
      <c r="AM23" s="23" t="str">
        <f>IF('Questionnaire results pasting'!AQ23="","",'Questionnaire results pasting'!AQ23)</f>
        <v/>
      </c>
      <c r="AN23" s="23" t="str">
        <f>IF('Questionnaire results pasting'!AR23="","",'Questionnaire results pasting'!AR23)</f>
        <v/>
      </c>
      <c r="AO23" s="23" t="str">
        <f>IF('Questionnaire results pasting'!AS23="","",'Questionnaire results pasting'!AS23)</f>
        <v/>
      </c>
      <c r="AP23" s="23" t="str">
        <f>IF('Questionnaire results pasting'!AT23="","",'Questionnaire results pasting'!AT23)</f>
        <v/>
      </c>
      <c r="AQ23" s="23" t="str">
        <f>IF('Questionnaire results pasting'!AU23="","",'Questionnaire results pasting'!AU23)</f>
        <v/>
      </c>
      <c r="AR23" s="23" t="str">
        <f>IF('Questionnaire results pasting'!AV23="","",'Questionnaire results pasting'!AV23)</f>
        <v/>
      </c>
      <c r="AS23" s="23" t="str">
        <f>IF('Questionnaire results pasting'!AW23="","",'Questionnaire results pasting'!AW23)</f>
        <v/>
      </c>
      <c r="AT23" s="23" t="str">
        <f>IF('Questionnaire results pasting'!AX23="","",'Questionnaire results pasting'!AX23)</f>
        <v/>
      </c>
      <c r="AU23" s="23" t="str">
        <f>IF('Questionnaire results pasting'!AY23="","",'Questionnaire results pasting'!AY23)</f>
        <v/>
      </c>
      <c r="AV23" s="23" t="str">
        <f>IF('Questionnaire results pasting'!AZ23="","",'Questionnaire results pasting'!AZ23)</f>
        <v/>
      </c>
      <c r="AW23" s="23" t="str">
        <f>IF('Questionnaire results pasting'!BA23="","",'Questionnaire results pasting'!BA23)</f>
        <v/>
      </c>
      <c r="AX23" s="23" t="str">
        <f>IF('Questionnaire results pasting'!BB23="","",'Questionnaire results pasting'!BB23)</f>
        <v/>
      </c>
      <c r="AY23" s="23" t="str">
        <f>IF('Questionnaire results pasting'!BC23="","",'Questionnaire results pasting'!BC23)</f>
        <v/>
      </c>
      <c r="AZ23" s="35" t="str">
        <f>IF('Questionnaire results pasting'!BD23="","",'Questionnaire results pasting'!BD23*0.4)</f>
        <v/>
      </c>
      <c r="BA23" s="30"/>
      <c r="BB23" s="27" t="str">
        <f t="shared" si="13"/>
        <v/>
      </c>
      <c r="BC23" s="27" t="str">
        <f t="shared" si="14"/>
        <v/>
      </c>
      <c r="BD23" s="40" t="str">
        <f t="shared" si="15"/>
        <v/>
      </c>
      <c r="BE23" s="40" t="str">
        <f t="shared" si="16"/>
        <v/>
      </c>
      <c r="BF23" s="40" t="str">
        <f t="shared" si="17"/>
        <v/>
      </c>
      <c r="BG23" s="40" t="str">
        <f t="shared" si="18"/>
        <v/>
      </c>
      <c r="BI23" s="40" t="str">
        <f>IF(A23="","",IF(SUMPRODUCT(($H$2:$AZ$2=$BI$3)*(H23:AZ23=""))&gt;0,"",SUMIF($H$2:$AZ$2,$BI$3,H23:AZ23)*25/設定シート!$R$5))</f>
        <v/>
      </c>
      <c r="BJ23" s="40" t="str">
        <f>IF(A23="","",IF(SUMPRODUCT(($H$2:$AZ$2=$BJ$3)*(H23:AZ23=""))&gt;0,"",SUMIF($H$2:$AZ$2,$BJ$3,H23:AZ23)*25/設定シート!$R$6))</f>
        <v/>
      </c>
      <c r="BK23" s="40" t="str">
        <f>IF(A23="","",IF(SUMPRODUCT(($H$2:$AZ$2=$BK$3)*(H23:AZ23=""))&gt;0,"",SUMIF($H$2:$AZ$2,$BK$3,H23:AZ23)*25/設定シート!$R$7))</f>
        <v/>
      </c>
      <c r="BL23" s="40" t="str">
        <f>IF(A23="","",IF(SUMPRODUCT(($H$2:$AZ$2=$BL$3)*(H23:AZ23=""))&gt;0,"",SUMIF($H$2:$AZ$2,$BL$3,H23:AZ23)*25/設定シート!$R$8))</f>
        <v/>
      </c>
      <c r="BM23" s="40" t="str">
        <f>IF(A23="","",IF(SUMPRODUCT(($H$2:$AZ$2=$BM$3)*(H23:AZ23=""))&gt;0,"",SUMIF($H$2:$AZ$2,$BM$3,H23:AZ23)*25/設定シート!$R$9))</f>
        <v/>
      </c>
      <c r="BN23" s="40" t="str">
        <f>IF(A23="","",IF(SUMPRODUCT(($H$2:$AZ$2=$BN$3)*(H23:AZ23=""))&gt;0,"",SUMIF($H$2:$AZ$2,$BN$3,H23:AZ23)*25/設定シート!$R$10))</f>
        <v/>
      </c>
    </row>
    <row r="24" spans="1:66" x14ac:dyDescent="0.15">
      <c r="A24" s="28" t="str">
        <f>IF('Questionnaire results pasting'!A24="","",'Questionnaire results pasting'!A24)</f>
        <v/>
      </c>
      <c r="B24" s="28" t="str">
        <f>IF('Questionnaire results pasting'!B24="","",'Questionnaire results pasting'!B24)</f>
        <v/>
      </c>
      <c r="C24" s="28" t="str">
        <f>IF('Questionnaire results pasting'!C24="","",'Questionnaire results pasting'!C24)</f>
        <v/>
      </c>
      <c r="D24" s="28" t="str">
        <f>IF('Questionnaire results pasting'!D24="","",'Questionnaire results pasting'!D24)</f>
        <v/>
      </c>
      <c r="E24" s="33" t="str">
        <f>IF('Questionnaire results pasting'!BF24="","",'Questionnaire results pasting'!BF24)</f>
        <v xml:space="preserve">  </v>
      </c>
      <c r="F24" s="39"/>
      <c r="G24" s="36"/>
      <c r="H24" s="23" t="str">
        <f>IF('Questionnaire results pasting'!L24="","",'Questionnaire results pasting'!L24)</f>
        <v/>
      </c>
      <c r="I24" s="23" t="str">
        <f>IF('Questionnaire results pasting'!M24="","",'Questionnaire results pasting'!M24)</f>
        <v/>
      </c>
      <c r="J24" s="35" t="str">
        <f>IF('Questionnaire results pasting'!N24="","",(10-'Questionnaire results pasting'!N24)*0.4)</f>
        <v/>
      </c>
      <c r="K24" s="23" t="str">
        <f>IF('Questionnaire results pasting'!O24="","",'Questionnaire results pasting'!O24)</f>
        <v/>
      </c>
      <c r="L24" s="23" t="str">
        <f>IF('Questionnaire results pasting'!P24="","",'Questionnaire results pasting'!P24)</f>
        <v/>
      </c>
      <c r="M24" s="23" t="str">
        <f>IF('Questionnaire results pasting'!Q24="","",'Questionnaire results pasting'!Q24)</f>
        <v/>
      </c>
      <c r="N24" s="23" t="str">
        <f>IF('Questionnaire results pasting'!R24="","",'Questionnaire results pasting'!R24)</f>
        <v/>
      </c>
      <c r="O24" s="23" t="str">
        <f>IF('Questionnaire results pasting'!S24="","",'Questionnaire results pasting'!S24)</f>
        <v/>
      </c>
      <c r="P24" s="23" t="str">
        <f>IF('Questionnaire results pasting'!T24="","",'Questionnaire results pasting'!T24)</f>
        <v/>
      </c>
      <c r="Q24" s="23" t="str">
        <f>IF('Questionnaire results pasting'!U24="","",'Questionnaire results pasting'!U24)</f>
        <v/>
      </c>
      <c r="R24" s="23" t="str">
        <f>IF('Questionnaire results pasting'!V24="","",'Questionnaire results pasting'!V24)</f>
        <v/>
      </c>
      <c r="S24" s="23" t="str">
        <f>IF('Questionnaire results pasting'!W24="","",'Questionnaire results pasting'!W24)</f>
        <v/>
      </c>
      <c r="T24" s="23" t="str">
        <f>IF('Questionnaire results pasting'!X24="","",'Questionnaire results pasting'!X24)</f>
        <v/>
      </c>
      <c r="U24" s="23" t="str">
        <f>IF('Questionnaire results pasting'!Y24="","",'Questionnaire results pasting'!Y24)</f>
        <v/>
      </c>
      <c r="V24" s="23" t="str">
        <f>IF('Questionnaire results pasting'!Z24="","",'Questionnaire results pasting'!Z24)</f>
        <v/>
      </c>
      <c r="W24" s="23" t="str">
        <f>IF('Questionnaire results pasting'!AA24="","",'Questionnaire results pasting'!AA24)</f>
        <v/>
      </c>
      <c r="X24" s="23" t="str">
        <f>IF('Questionnaire results pasting'!AB24="","",'Questionnaire results pasting'!AB24)</f>
        <v/>
      </c>
      <c r="Y24" s="23" t="str">
        <f>IF('Questionnaire results pasting'!AC24="","",'Questionnaire results pasting'!AC24)</f>
        <v/>
      </c>
      <c r="Z24" s="23" t="str">
        <f>IF('Questionnaire results pasting'!AD24="","",'Questionnaire results pasting'!AD24)</f>
        <v/>
      </c>
      <c r="AA24" s="23" t="str">
        <f>IF('Questionnaire results pasting'!AE24="","",'Questionnaire results pasting'!AE24)</f>
        <v/>
      </c>
      <c r="AB24" s="23" t="str">
        <f>IF('Questionnaire results pasting'!AF24="","",'Questionnaire results pasting'!AF24)</f>
        <v/>
      </c>
      <c r="AC24" s="23" t="str">
        <f>IF('Questionnaire results pasting'!AG24="","",'Questionnaire results pasting'!AG24)</f>
        <v/>
      </c>
      <c r="AD24" s="23" t="str">
        <f>IF('Questionnaire results pasting'!AH24="","",'Questionnaire results pasting'!AH24)</f>
        <v/>
      </c>
      <c r="AE24" s="23" t="str">
        <f>IF('Questionnaire results pasting'!AI24="","",'Questionnaire results pasting'!AI24)</f>
        <v/>
      </c>
      <c r="AF24" s="23" t="str">
        <f>IF('Questionnaire results pasting'!AJ24="","",'Questionnaire results pasting'!AJ24)</f>
        <v/>
      </c>
      <c r="AG24" s="23" t="str">
        <f>IF('Questionnaire results pasting'!AK24="","",'Questionnaire results pasting'!AK24)</f>
        <v/>
      </c>
      <c r="AH24" s="23" t="str">
        <f>IF('Questionnaire results pasting'!AL24="","",'Questionnaire results pasting'!AL24)</f>
        <v/>
      </c>
      <c r="AI24" s="23" t="str">
        <f>IF('Questionnaire results pasting'!AM24="","",'Questionnaire results pasting'!AM24)</f>
        <v/>
      </c>
      <c r="AJ24" s="23" t="str">
        <f>IF('Questionnaire results pasting'!AN24="","",'Questionnaire results pasting'!AN24)</f>
        <v/>
      </c>
      <c r="AK24" s="23" t="str">
        <f>IF('Questionnaire results pasting'!AO24="","",'Questionnaire results pasting'!AO24)</f>
        <v/>
      </c>
      <c r="AL24" s="23" t="str">
        <f>IF('Questionnaire results pasting'!AP24="","",'Questionnaire results pasting'!AP24)</f>
        <v/>
      </c>
      <c r="AM24" s="23" t="str">
        <f>IF('Questionnaire results pasting'!AQ24="","",'Questionnaire results pasting'!AQ24)</f>
        <v/>
      </c>
      <c r="AN24" s="23" t="str">
        <f>IF('Questionnaire results pasting'!AR24="","",'Questionnaire results pasting'!AR24)</f>
        <v/>
      </c>
      <c r="AO24" s="23" t="str">
        <f>IF('Questionnaire results pasting'!AS24="","",'Questionnaire results pasting'!AS24)</f>
        <v/>
      </c>
      <c r="AP24" s="23" t="str">
        <f>IF('Questionnaire results pasting'!AT24="","",'Questionnaire results pasting'!AT24)</f>
        <v/>
      </c>
      <c r="AQ24" s="23" t="str">
        <f>IF('Questionnaire results pasting'!AU24="","",'Questionnaire results pasting'!AU24)</f>
        <v/>
      </c>
      <c r="AR24" s="23" t="str">
        <f>IF('Questionnaire results pasting'!AV24="","",'Questionnaire results pasting'!AV24)</f>
        <v/>
      </c>
      <c r="AS24" s="23" t="str">
        <f>IF('Questionnaire results pasting'!AW24="","",'Questionnaire results pasting'!AW24)</f>
        <v/>
      </c>
      <c r="AT24" s="23" t="str">
        <f>IF('Questionnaire results pasting'!AX24="","",'Questionnaire results pasting'!AX24)</f>
        <v/>
      </c>
      <c r="AU24" s="23" t="str">
        <f>IF('Questionnaire results pasting'!AY24="","",'Questionnaire results pasting'!AY24)</f>
        <v/>
      </c>
      <c r="AV24" s="23" t="str">
        <f>IF('Questionnaire results pasting'!AZ24="","",'Questionnaire results pasting'!AZ24)</f>
        <v/>
      </c>
      <c r="AW24" s="23" t="str">
        <f>IF('Questionnaire results pasting'!BA24="","",'Questionnaire results pasting'!BA24)</f>
        <v/>
      </c>
      <c r="AX24" s="23" t="str">
        <f>IF('Questionnaire results pasting'!BB24="","",'Questionnaire results pasting'!BB24)</f>
        <v/>
      </c>
      <c r="AY24" s="23" t="str">
        <f>IF('Questionnaire results pasting'!BC24="","",'Questionnaire results pasting'!BC24)</f>
        <v/>
      </c>
      <c r="AZ24" s="35" t="str">
        <f>IF('Questionnaire results pasting'!BD24="","",'Questionnaire results pasting'!BD24*0.4)</f>
        <v/>
      </c>
      <c r="BA24" s="30"/>
      <c r="BB24" s="27" t="str">
        <f t="shared" si="13"/>
        <v/>
      </c>
      <c r="BC24" s="27" t="str">
        <f t="shared" si="14"/>
        <v/>
      </c>
      <c r="BD24" s="40" t="str">
        <f t="shared" si="15"/>
        <v/>
      </c>
      <c r="BE24" s="40" t="str">
        <f t="shared" si="16"/>
        <v/>
      </c>
      <c r="BF24" s="40" t="str">
        <f t="shared" si="17"/>
        <v/>
      </c>
      <c r="BG24" s="40" t="str">
        <f t="shared" si="18"/>
        <v/>
      </c>
      <c r="BI24" s="40" t="str">
        <f>IF(A24="","",IF(SUMPRODUCT(($H$2:$AZ$2=$BI$3)*(H24:AZ24=""))&gt;0,"",SUMIF($H$2:$AZ$2,$BI$3,H24:AZ24)*25/設定シート!$R$5))</f>
        <v/>
      </c>
      <c r="BJ24" s="40" t="str">
        <f>IF(A24="","",IF(SUMPRODUCT(($H$2:$AZ$2=$BJ$3)*(H24:AZ24=""))&gt;0,"",SUMIF($H$2:$AZ$2,$BJ$3,H24:AZ24)*25/設定シート!$R$6))</f>
        <v/>
      </c>
      <c r="BK24" s="40" t="str">
        <f>IF(A24="","",IF(SUMPRODUCT(($H$2:$AZ$2=$BK$3)*(H24:AZ24=""))&gt;0,"",SUMIF($H$2:$AZ$2,$BK$3,H24:AZ24)*25/設定シート!$R$7))</f>
        <v/>
      </c>
      <c r="BL24" s="40" t="str">
        <f>IF(A24="","",IF(SUMPRODUCT(($H$2:$AZ$2=$BL$3)*(H24:AZ24=""))&gt;0,"",SUMIF($H$2:$AZ$2,$BL$3,H24:AZ24)*25/設定シート!$R$8))</f>
        <v/>
      </c>
      <c r="BM24" s="40" t="str">
        <f>IF(A24="","",IF(SUMPRODUCT(($H$2:$AZ$2=$BM$3)*(H24:AZ24=""))&gt;0,"",SUMIF($H$2:$AZ$2,$BM$3,H24:AZ24)*25/設定シート!$R$9))</f>
        <v/>
      </c>
      <c r="BN24" s="40" t="str">
        <f>IF(A24="","",IF(SUMPRODUCT(($H$2:$AZ$2=$BN$3)*(H24:AZ24=""))&gt;0,"",SUMIF($H$2:$AZ$2,$BN$3,H24:AZ24)*25/設定シート!$R$10))</f>
        <v/>
      </c>
    </row>
    <row r="25" spans="1:66" x14ac:dyDescent="0.15">
      <c r="A25" s="28" t="str">
        <f>IF('Questionnaire results pasting'!A25="","",'Questionnaire results pasting'!A25)</f>
        <v/>
      </c>
      <c r="B25" s="28" t="str">
        <f>IF('Questionnaire results pasting'!B25="","",'Questionnaire results pasting'!B25)</f>
        <v/>
      </c>
      <c r="C25" s="28" t="str">
        <f>IF('Questionnaire results pasting'!C25="","",'Questionnaire results pasting'!C25)</f>
        <v/>
      </c>
      <c r="D25" s="28" t="str">
        <f>IF('Questionnaire results pasting'!D25="","",'Questionnaire results pasting'!D25)</f>
        <v/>
      </c>
      <c r="E25" s="33" t="str">
        <f>IF('Questionnaire results pasting'!BF25="","",'Questionnaire results pasting'!BF25)</f>
        <v xml:space="preserve">  </v>
      </c>
      <c r="F25" s="39"/>
      <c r="G25" s="36"/>
      <c r="H25" s="23" t="str">
        <f>IF('Questionnaire results pasting'!L25="","",'Questionnaire results pasting'!L25)</f>
        <v/>
      </c>
      <c r="I25" s="23" t="str">
        <f>IF('Questionnaire results pasting'!M25="","",'Questionnaire results pasting'!M25)</f>
        <v/>
      </c>
      <c r="J25" s="35" t="str">
        <f>IF('Questionnaire results pasting'!N25="","",(10-'Questionnaire results pasting'!N25)*0.4)</f>
        <v/>
      </c>
      <c r="K25" s="23" t="str">
        <f>IF('Questionnaire results pasting'!O25="","",'Questionnaire results pasting'!O25)</f>
        <v/>
      </c>
      <c r="L25" s="23" t="str">
        <f>IF('Questionnaire results pasting'!P25="","",'Questionnaire results pasting'!P25)</f>
        <v/>
      </c>
      <c r="M25" s="23" t="str">
        <f>IF('Questionnaire results pasting'!Q25="","",'Questionnaire results pasting'!Q25)</f>
        <v/>
      </c>
      <c r="N25" s="23" t="str">
        <f>IF('Questionnaire results pasting'!R25="","",'Questionnaire results pasting'!R25)</f>
        <v/>
      </c>
      <c r="O25" s="23" t="str">
        <f>IF('Questionnaire results pasting'!S25="","",'Questionnaire results pasting'!S25)</f>
        <v/>
      </c>
      <c r="P25" s="23" t="str">
        <f>IF('Questionnaire results pasting'!T25="","",'Questionnaire results pasting'!T25)</f>
        <v/>
      </c>
      <c r="Q25" s="23" t="str">
        <f>IF('Questionnaire results pasting'!U25="","",'Questionnaire results pasting'!U25)</f>
        <v/>
      </c>
      <c r="R25" s="23" t="str">
        <f>IF('Questionnaire results pasting'!V25="","",'Questionnaire results pasting'!V25)</f>
        <v/>
      </c>
      <c r="S25" s="23" t="str">
        <f>IF('Questionnaire results pasting'!W25="","",'Questionnaire results pasting'!W25)</f>
        <v/>
      </c>
      <c r="T25" s="23" t="str">
        <f>IF('Questionnaire results pasting'!X25="","",'Questionnaire results pasting'!X25)</f>
        <v/>
      </c>
      <c r="U25" s="23" t="str">
        <f>IF('Questionnaire results pasting'!Y25="","",'Questionnaire results pasting'!Y25)</f>
        <v/>
      </c>
      <c r="V25" s="23" t="str">
        <f>IF('Questionnaire results pasting'!Z25="","",'Questionnaire results pasting'!Z25)</f>
        <v/>
      </c>
      <c r="W25" s="23" t="str">
        <f>IF('Questionnaire results pasting'!AA25="","",'Questionnaire results pasting'!AA25)</f>
        <v/>
      </c>
      <c r="X25" s="23" t="str">
        <f>IF('Questionnaire results pasting'!AB25="","",'Questionnaire results pasting'!AB25)</f>
        <v/>
      </c>
      <c r="Y25" s="23" t="str">
        <f>IF('Questionnaire results pasting'!AC25="","",'Questionnaire results pasting'!AC25)</f>
        <v/>
      </c>
      <c r="Z25" s="23" t="str">
        <f>IF('Questionnaire results pasting'!AD25="","",'Questionnaire results pasting'!AD25)</f>
        <v/>
      </c>
      <c r="AA25" s="23" t="str">
        <f>IF('Questionnaire results pasting'!AE25="","",'Questionnaire results pasting'!AE25)</f>
        <v/>
      </c>
      <c r="AB25" s="23" t="str">
        <f>IF('Questionnaire results pasting'!AF25="","",'Questionnaire results pasting'!AF25)</f>
        <v/>
      </c>
      <c r="AC25" s="23" t="str">
        <f>IF('Questionnaire results pasting'!AG25="","",'Questionnaire results pasting'!AG25)</f>
        <v/>
      </c>
      <c r="AD25" s="23" t="str">
        <f>IF('Questionnaire results pasting'!AH25="","",'Questionnaire results pasting'!AH25)</f>
        <v/>
      </c>
      <c r="AE25" s="23" t="str">
        <f>IF('Questionnaire results pasting'!AI25="","",'Questionnaire results pasting'!AI25)</f>
        <v/>
      </c>
      <c r="AF25" s="23" t="str">
        <f>IF('Questionnaire results pasting'!AJ25="","",'Questionnaire results pasting'!AJ25)</f>
        <v/>
      </c>
      <c r="AG25" s="23" t="str">
        <f>IF('Questionnaire results pasting'!AK25="","",'Questionnaire results pasting'!AK25)</f>
        <v/>
      </c>
      <c r="AH25" s="23" t="str">
        <f>IF('Questionnaire results pasting'!AL25="","",'Questionnaire results pasting'!AL25)</f>
        <v/>
      </c>
      <c r="AI25" s="23" t="str">
        <f>IF('Questionnaire results pasting'!AM25="","",'Questionnaire results pasting'!AM25)</f>
        <v/>
      </c>
      <c r="AJ25" s="23" t="str">
        <f>IF('Questionnaire results pasting'!AN25="","",'Questionnaire results pasting'!AN25)</f>
        <v/>
      </c>
      <c r="AK25" s="23" t="str">
        <f>IF('Questionnaire results pasting'!AO25="","",'Questionnaire results pasting'!AO25)</f>
        <v/>
      </c>
      <c r="AL25" s="23" t="str">
        <f>IF('Questionnaire results pasting'!AP25="","",'Questionnaire results pasting'!AP25)</f>
        <v/>
      </c>
      <c r="AM25" s="23" t="str">
        <f>IF('Questionnaire results pasting'!AQ25="","",'Questionnaire results pasting'!AQ25)</f>
        <v/>
      </c>
      <c r="AN25" s="23" t="str">
        <f>IF('Questionnaire results pasting'!AR25="","",'Questionnaire results pasting'!AR25)</f>
        <v/>
      </c>
      <c r="AO25" s="23" t="str">
        <f>IF('Questionnaire results pasting'!AS25="","",'Questionnaire results pasting'!AS25)</f>
        <v/>
      </c>
      <c r="AP25" s="23" t="str">
        <f>IF('Questionnaire results pasting'!AT25="","",'Questionnaire results pasting'!AT25)</f>
        <v/>
      </c>
      <c r="AQ25" s="23" t="str">
        <f>IF('Questionnaire results pasting'!AU25="","",'Questionnaire results pasting'!AU25)</f>
        <v/>
      </c>
      <c r="AR25" s="23" t="str">
        <f>IF('Questionnaire results pasting'!AV25="","",'Questionnaire results pasting'!AV25)</f>
        <v/>
      </c>
      <c r="AS25" s="23" t="str">
        <f>IF('Questionnaire results pasting'!AW25="","",'Questionnaire results pasting'!AW25)</f>
        <v/>
      </c>
      <c r="AT25" s="23" t="str">
        <f>IF('Questionnaire results pasting'!AX25="","",'Questionnaire results pasting'!AX25)</f>
        <v/>
      </c>
      <c r="AU25" s="23" t="str">
        <f>IF('Questionnaire results pasting'!AY25="","",'Questionnaire results pasting'!AY25)</f>
        <v/>
      </c>
      <c r="AV25" s="23" t="str">
        <f>IF('Questionnaire results pasting'!AZ25="","",'Questionnaire results pasting'!AZ25)</f>
        <v/>
      </c>
      <c r="AW25" s="23" t="str">
        <f>IF('Questionnaire results pasting'!BA25="","",'Questionnaire results pasting'!BA25)</f>
        <v/>
      </c>
      <c r="AX25" s="23" t="str">
        <f>IF('Questionnaire results pasting'!BB25="","",'Questionnaire results pasting'!BB25)</f>
        <v/>
      </c>
      <c r="AY25" s="23" t="str">
        <f>IF('Questionnaire results pasting'!BC25="","",'Questionnaire results pasting'!BC25)</f>
        <v/>
      </c>
      <c r="AZ25" s="35" t="str">
        <f>IF('Questionnaire results pasting'!BD25="","",'Questionnaire results pasting'!BD25*0.4)</f>
        <v/>
      </c>
      <c r="BA25" s="30"/>
      <c r="BB25" s="27" t="str">
        <f t="shared" si="13"/>
        <v/>
      </c>
      <c r="BC25" s="27" t="str">
        <f t="shared" si="14"/>
        <v/>
      </c>
      <c r="BD25" s="40" t="str">
        <f t="shared" si="15"/>
        <v/>
      </c>
      <c r="BE25" s="40" t="str">
        <f t="shared" si="16"/>
        <v/>
      </c>
      <c r="BF25" s="40" t="str">
        <f t="shared" si="17"/>
        <v/>
      </c>
      <c r="BG25" s="40" t="str">
        <f t="shared" si="18"/>
        <v/>
      </c>
      <c r="BI25" s="40" t="str">
        <f>IF(A25="","",IF(SUMPRODUCT(($H$2:$AZ$2=$BI$3)*(H25:AZ25=""))&gt;0,"",SUMIF($H$2:$AZ$2,$BI$3,H25:AZ25)*25/設定シート!$R$5))</f>
        <v/>
      </c>
      <c r="BJ25" s="40" t="str">
        <f>IF(A25="","",IF(SUMPRODUCT(($H$2:$AZ$2=$BJ$3)*(H25:AZ25=""))&gt;0,"",SUMIF($H$2:$AZ$2,$BJ$3,H25:AZ25)*25/設定シート!$R$6))</f>
        <v/>
      </c>
      <c r="BK25" s="40" t="str">
        <f>IF(A25="","",IF(SUMPRODUCT(($H$2:$AZ$2=$BK$3)*(H25:AZ25=""))&gt;0,"",SUMIF($H$2:$AZ$2,$BK$3,H25:AZ25)*25/設定シート!$R$7))</f>
        <v/>
      </c>
      <c r="BL25" s="40" t="str">
        <f>IF(A25="","",IF(SUMPRODUCT(($H$2:$AZ$2=$BL$3)*(H25:AZ25=""))&gt;0,"",SUMIF($H$2:$AZ$2,$BL$3,H25:AZ25)*25/設定シート!$R$8))</f>
        <v/>
      </c>
      <c r="BM25" s="40" t="str">
        <f>IF(A25="","",IF(SUMPRODUCT(($H$2:$AZ$2=$BM$3)*(H25:AZ25=""))&gt;0,"",SUMIF($H$2:$AZ$2,$BM$3,H25:AZ25)*25/設定シート!$R$9))</f>
        <v/>
      </c>
      <c r="BN25" s="40" t="str">
        <f>IF(A25="","",IF(SUMPRODUCT(($H$2:$AZ$2=$BN$3)*(H25:AZ25=""))&gt;0,"",SUMIF($H$2:$AZ$2,$BN$3,H25:AZ25)*25/設定シート!$R$10))</f>
        <v/>
      </c>
    </row>
    <row r="26" spans="1:66" x14ac:dyDescent="0.15">
      <c r="A26" s="28" t="str">
        <f>IF('Questionnaire results pasting'!A26="","",'Questionnaire results pasting'!A26)</f>
        <v/>
      </c>
      <c r="B26" s="28" t="str">
        <f>IF('Questionnaire results pasting'!B26="","",'Questionnaire results pasting'!B26)</f>
        <v/>
      </c>
      <c r="C26" s="28" t="str">
        <f>IF('Questionnaire results pasting'!C26="","",'Questionnaire results pasting'!C26)</f>
        <v/>
      </c>
      <c r="D26" s="28" t="str">
        <f>IF('Questionnaire results pasting'!D26="","",'Questionnaire results pasting'!D26)</f>
        <v/>
      </c>
      <c r="E26" s="33" t="str">
        <f>IF('Questionnaire results pasting'!BF26="","",'Questionnaire results pasting'!BF26)</f>
        <v xml:space="preserve">  </v>
      </c>
      <c r="F26" s="39"/>
      <c r="G26" s="36"/>
      <c r="H26" s="23" t="str">
        <f>IF('Questionnaire results pasting'!L26="","",'Questionnaire results pasting'!L26)</f>
        <v/>
      </c>
      <c r="I26" s="23" t="str">
        <f>IF('Questionnaire results pasting'!M26="","",'Questionnaire results pasting'!M26)</f>
        <v/>
      </c>
      <c r="J26" s="35" t="str">
        <f>IF('Questionnaire results pasting'!N26="","",(10-'Questionnaire results pasting'!N26)*0.4)</f>
        <v/>
      </c>
      <c r="K26" s="23" t="str">
        <f>IF('Questionnaire results pasting'!O26="","",'Questionnaire results pasting'!O26)</f>
        <v/>
      </c>
      <c r="L26" s="23" t="str">
        <f>IF('Questionnaire results pasting'!P26="","",'Questionnaire results pasting'!P26)</f>
        <v/>
      </c>
      <c r="M26" s="23" t="str">
        <f>IF('Questionnaire results pasting'!Q26="","",'Questionnaire results pasting'!Q26)</f>
        <v/>
      </c>
      <c r="N26" s="23" t="str">
        <f>IF('Questionnaire results pasting'!R26="","",'Questionnaire results pasting'!R26)</f>
        <v/>
      </c>
      <c r="O26" s="23" t="str">
        <f>IF('Questionnaire results pasting'!S26="","",'Questionnaire results pasting'!S26)</f>
        <v/>
      </c>
      <c r="P26" s="23" t="str">
        <f>IF('Questionnaire results pasting'!T26="","",'Questionnaire results pasting'!T26)</f>
        <v/>
      </c>
      <c r="Q26" s="23" t="str">
        <f>IF('Questionnaire results pasting'!U26="","",'Questionnaire results pasting'!U26)</f>
        <v/>
      </c>
      <c r="R26" s="23" t="str">
        <f>IF('Questionnaire results pasting'!V26="","",'Questionnaire results pasting'!V26)</f>
        <v/>
      </c>
      <c r="S26" s="23" t="str">
        <f>IF('Questionnaire results pasting'!W26="","",'Questionnaire results pasting'!W26)</f>
        <v/>
      </c>
      <c r="T26" s="23" t="str">
        <f>IF('Questionnaire results pasting'!X26="","",'Questionnaire results pasting'!X26)</f>
        <v/>
      </c>
      <c r="U26" s="23" t="str">
        <f>IF('Questionnaire results pasting'!Y26="","",'Questionnaire results pasting'!Y26)</f>
        <v/>
      </c>
      <c r="V26" s="23" t="str">
        <f>IF('Questionnaire results pasting'!Z26="","",'Questionnaire results pasting'!Z26)</f>
        <v/>
      </c>
      <c r="W26" s="23" t="str">
        <f>IF('Questionnaire results pasting'!AA26="","",'Questionnaire results pasting'!AA26)</f>
        <v/>
      </c>
      <c r="X26" s="23" t="str">
        <f>IF('Questionnaire results pasting'!AB26="","",'Questionnaire results pasting'!AB26)</f>
        <v/>
      </c>
      <c r="Y26" s="23" t="str">
        <f>IF('Questionnaire results pasting'!AC26="","",'Questionnaire results pasting'!AC26)</f>
        <v/>
      </c>
      <c r="Z26" s="23" t="str">
        <f>IF('Questionnaire results pasting'!AD26="","",'Questionnaire results pasting'!AD26)</f>
        <v/>
      </c>
      <c r="AA26" s="23" t="str">
        <f>IF('Questionnaire results pasting'!AE26="","",'Questionnaire results pasting'!AE26)</f>
        <v/>
      </c>
      <c r="AB26" s="23" t="str">
        <f>IF('Questionnaire results pasting'!AF26="","",'Questionnaire results pasting'!AF26)</f>
        <v/>
      </c>
      <c r="AC26" s="23" t="str">
        <f>IF('Questionnaire results pasting'!AG26="","",'Questionnaire results pasting'!AG26)</f>
        <v/>
      </c>
      <c r="AD26" s="23" t="str">
        <f>IF('Questionnaire results pasting'!AH26="","",'Questionnaire results pasting'!AH26)</f>
        <v/>
      </c>
      <c r="AE26" s="23" t="str">
        <f>IF('Questionnaire results pasting'!AI26="","",'Questionnaire results pasting'!AI26)</f>
        <v/>
      </c>
      <c r="AF26" s="23" t="str">
        <f>IF('Questionnaire results pasting'!AJ26="","",'Questionnaire results pasting'!AJ26)</f>
        <v/>
      </c>
      <c r="AG26" s="23" t="str">
        <f>IF('Questionnaire results pasting'!AK26="","",'Questionnaire results pasting'!AK26)</f>
        <v/>
      </c>
      <c r="AH26" s="23" t="str">
        <f>IF('Questionnaire results pasting'!AL26="","",'Questionnaire results pasting'!AL26)</f>
        <v/>
      </c>
      <c r="AI26" s="23" t="str">
        <f>IF('Questionnaire results pasting'!AM26="","",'Questionnaire results pasting'!AM26)</f>
        <v/>
      </c>
      <c r="AJ26" s="23" t="str">
        <f>IF('Questionnaire results pasting'!AN26="","",'Questionnaire results pasting'!AN26)</f>
        <v/>
      </c>
      <c r="AK26" s="23" t="str">
        <f>IF('Questionnaire results pasting'!AO26="","",'Questionnaire results pasting'!AO26)</f>
        <v/>
      </c>
      <c r="AL26" s="23" t="str">
        <f>IF('Questionnaire results pasting'!AP26="","",'Questionnaire results pasting'!AP26)</f>
        <v/>
      </c>
      <c r="AM26" s="23" t="str">
        <f>IF('Questionnaire results pasting'!AQ26="","",'Questionnaire results pasting'!AQ26)</f>
        <v/>
      </c>
      <c r="AN26" s="23" t="str">
        <f>IF('Questionnaire results pasting'!AR26="","",'Questionnaire results pasting'!AR26)</f>
        <v/>
      </c>
      <c r="AO26" s="23" t="str">
        <f>IF('Questionnaire results pasting'!AS26="","",'Questionnaire results pasting'!AS26)</f>
        <v/>
      </c>
      <c r="AP26" s="23" t="str">
        <f>IF('Questionnaire results pasting'!AT26="","",'Questionnaire results pasting'!AT26)</f>
        <v/>
      </c>
      <c r="AQ26" s="23" t="str">
        <f>IF('Questionnaire results pasting'!AU26="","",'Questionnaire results pasting'!AU26)</f>
        <v/>
      </c>
      <c r="AR26" s="23" t="str">
        <f>IF('Questionnaire results pasting'!AV26="","",'Questionnaire results pasting'!AV26)</f>
        <v/>
      </c>
      <c r="AS26" s="23" t="str">
        <f>IF('Questionnaire results pasting'!AW26="","",'Questionnaire results pasting'!AW26)</f>
        <v/>
      </c>
      <c r="AT26" s="23" t="str">
        <f>IF('Questionnaire results pasting'!AX26="","",'Questionnaire results pasting'!AX26)</f>
        <v/>
      </c>
      <c r="AU26" s="23" t="str">
        <f>IF('Questionnaire results pasting'!AY26="","",'Questionnaire results pasting'!AY26)</f>
        <v/>
      </c>
      <c r="AV26" s="23" t="str">
        <f>IF('Questionnaire results pasting'!AZ26="","",'Questionnaire results pasting'!AZ26)</f>
        <v/>
      </c>
      <c r="AW26" s="23" t="str">
        <f>IF('Questionnaire results pasting'!BA26="","",'Questionnaire results pasting'!BA26)</f>
        <v/>
      </c>
      <c r="AX26" s="23" t="str">
        <f>IF('Questionnaire results pasting'!BB26="","",'Questionnaire results pasting'!BB26)</f>
        <v/>
      </c>
      <c r="AY26" s="23" t="str">
        <f>IF('Questionnaire results pasting'!BC26="","",'Questionnaire results pasting'!BC26)</f>
        <v/>
      </c>
      <c r="AZ26" s="35" t="str">
        <f>IF('Questionnaire results pasting'!BD26="","",'Questionnaire results pasting'!BD26*0.4)</f>
        <v/>
      </c>
      <c r="BA26" s="30"/>
      <c r="BB26" s="27" t="str">
        <f t="shared" si="13"/>
        <v/>
      </c>
      <c r="BC26" s="27" t="str">
        <f t="shared" si="14"/>
        <v/>
      </c>
      <c r="BD26" s="40" t="str">
        <f t="shared" si="15"/>
        <v/>
      </c>
      <c r="BE26" s="40" t="str">
        <f t="shared" si="16"/>
        <v/>
      </c>
      <c r="BF26" s="40" t="str">
        <f t="shared" si="17"/>
        <v/>
      </c>
      <c r="BG26" s="40" t="str">
        <f t="shared" si="18"/>
        <v/>
      </c>
      <c r="BI26" s="40" t="str">
        <f>IF(A26="","",IF(SUMPRODUCT(($H$2:$AZ$2=$BI$3)*(H26:AZ26=""))&gt;0,"",SUMIF($H$2:$AZ$2,$BI$3,H26:AZ26)*25/設定シート!$R$5))</f>
        <v/>
      </c>
      <c r="BJ26" s="40" t="str">
        <f>IF(A26="","",IF(SUMPRODUCT(($H$2:$AZ$2=$BJ$3)*(H26:AZ26=""))&gt;0,"",SUMIF($H$2:$AZ$2,$BJ$3,H26:AZ26)*25/設定シート!$R$6))</f>
        <v/>
      </c>
      <c r="BK26" s="40" t="str">
        <f>IF(A26="","",IF(SUMPRODUCT(($H$2:$AZ$2=$BK$3)*(H26:AZ26=""))&gt;0,"",SUMIF($H$2:$AZ$2,$BK$3,H26:AZ26)*25/設定シート!$R$7))</f>
        <v/>
      </c>
      <c r="BL26" s="40" t="str">
        <f>IF(A26="","",IF(SUMPRODUCT(($H$2:$AZ$2=$BL$3)*(H26:AZ26=""))&gt;0,"",SUMIF($H$2:$AZ$2,$BL$3,H26:AZ26)*25/設定シート!$R$8))</f>
        <v/>
      </c>
      <c r="BM26" s="40" t="str">
        <f>IF(A26="","",IF(SUMPRODUCT(($H$2:$AZ$2=$BM$3)*(H26:AZ26=""))&gt;0,"",SUMIF($H$2:$AZ$2,$BM$3,H26:AZ26)*25/設定シート!$R$9))</f>
        <v/>
      </c>
      <c r="BN26" s="40" t="str">
        <f>IF(A26="","",IF(SUMPRODUCT(($H$2:$AZ$2=$BN$3)*(H26:AZ26=""))&gt;0,"",SUMIF($H$2:$AZ$2,$BN$3,H26:AZ26)*25/設定シート!$R$10))</f>
        <v/>
      </c>
    </row>
    <row r="27" spans="1:66" x14ac:dyDescent="0.15">
      <c r="A27" s="28" t="str">
        <f>IF('Questionnaire results pasting'!A27="","",'Questionnaire results pasting'!A27)</f>
        <v/>
      </c>
      <c r="B27" s="28" t="str">
        <f>IF('Questionnaire results pasting'!B27="","",'Questionnaire results pasting'!B27)</f>
        <v/>
      </c>
      <c r="C27" s="28" t="str">
        <f>IF('Questionnaire results pasting'!C27="","",'Questionnaire results pasting'!C27)</f>
        <v/>
      </c>
      <c r="D27" s="28" t="str">
        <f>IF('Questionnaire results pasting'!D27="","",'Questionnaire results pasting'!D27)</f>
        <v/>
      </c>
      <c r="E27" s="33" t="str">
        <f>IF('Questionnaire results pasting'!BF27="","",'Questionnaire results pasting'!BF27)</f>
        <v xml:space="preserve">  </v>
      </c>
      <c r="F27" s="39"/>
      <c r="G27" s="36"/>
      <c r="H27" s="23" t="str">
        <f>IF('Questionnaire results pasting'!L27="","",'Questionnaire results pasting'!L27)</f>
        <v/>
      </c>
      <c r="I27" s="23" t="str">
        <f>IF('Questionnaire results pasting'!M27="","",'Questionnaire results pasting'!M27)</f>
        <v/>
      </c>
      <c r="J27" s="35" t="str">
        <f>IF('Questionnaire results pasting'!N27="","",(10-'Questionnaire results pasting'!N27)*0.4)</f>
        <v/>
      </c>
      <c r="K27" s="23" t="str">
        <f>IF('Questionnaire results pasting'!O27="","",'Questionnaire results pasting'!O27)</f>
        <v/>
      </c>
      <c r="L27" s="23" t="str">
        <f>IF('Questionnaire results pasting'!P27="","",'Questionnaire results pasting'!P27)</f>
        <v/>
      </c>
      <c r="M27" s="23" t="str">
        <f>IF('Questionnaire results pasting'!Q27="","",'Questionnaire results pasting'!Q27)</f>
        <v/>
      </c>
      <c r="N27" s="23" t="str">
        <f>IF('Questionnaire results pasting'!R27="","",'Questionnaire results pasting'!R27)</f>
        <v/>
      </c>
      <c r="O27" s="23" t="str">
        <f>IF('Questionnaire results pasting'!S27="","",'Questionnaire results pasting'!S27)</f>
        <v/>
      </c>
      <c r="P27" s="23" t="str">
        <f>IF('Questionnaire results pasting'!T27="","",'Questionnaire results pasting'!T27)</f>
        <v/>
      </c>
      <c r="Q27" s="23" t="str">
        <f>IF('Questionnaire results pasting'!U27="","",'Questionnaire results pasting'!U27)</f>
        <v/>
      </c>
      <c r="R27" s="23" t="str">
        <f>IF('Questionnaire results pasting'!V27="","",'Questionnaire results pasting'!V27)</f>
        <v/>
      </c>
      <c r="S27" s="23" t="str">
        <f>IF('Questionnaire results pasting'!W27="","",'Questionnaire results pasting'!W27)</f>
        <v/>
      </c>
      <c r="T27" s="23" t="str">
        <f>IF('Questionnaire results pasting'!X27="","",'Questionnaire results pasting'!X27)</f>
        <v/>
      </c>
      <c r="U27" s="23" t="str">
        <f>IF('Questionnaire results pasting'!Y27="","",'Questionnaire results pasting'!Y27)</f>
        <v/>
      </c>
      <c r="V27" s="23" t="str">
        <f>IF('Questionnaire results pasting'!Z27="","",'Questionnaire results pasting'!Z27)</f>
        <v/>
      </c>
      <c r="W27" s="23" t="str">
        <f>IF('Questionnaire results pasting'!AA27="","",'Questionnaire results pasting'!AA27)</f>
        <v/>
      </c>
      <c r="X27" s="23" t="str">
        <f>IF('Questionnaire results pasting'!AB27="","",'Questionnaire results pasting'!AB27)</f>
        <v/>
      </c>
      <c r="Y27" s="23" t="str">
        <f>IF('Questionnaire results pasting'!AC27="","",'Questionnaire results pasting'!AC27)</f>
        <v/>
      </c>
      <c r="Z27" s="23" t="str">
        <f>IF('Questionnaire results pasting'!AD27="","",'Questionnaire results pasting'!AD27)</f>
        <v/>
      </c>
      <c r="AA27" s="23" t="str">
        <f>IF('Questionnaire results pasting'!AE27="","",'Questionnaire results pasting'!AE27)</f>
        <v/>
      </c>
      <c r="AB27" s="23" t="str">
        <f>IF('Questionnaire results pasting'!AF27="","",'Questionnaire results pasting'!AF27)</f>
        <v/>
      </c>
      <c r="AC27" s="23" t="str">
        <f>IF('Questionnaire results pasting'!AG27="","",'Questionnaire results pasting'!AG27)</f>
        <v/>
      </c>
      <c r="AD27" s="23" t="str">
        <f>IF('Questionnaire results pasting'!AH27="","",'Questionnaire results pasting'!AH27)</f>
        <v/>
      </c>
      <c r="AE27" s="23" t="str">
        <f>IF('Questionnaire results pasting'!AI27="","",'Questionnaire results pasting'!AI27)</f>
        <v/>
      </c>
      <c r="AF27" s="23" t="str">
        <f>IF('Questionnaire results pasting'!AJ27="","",'Questionnaire results pasting'!AJ27)</f>
        <v/>
      </c>
      <c r="AG27" s="23" t="str">
        <f>IF('Questionnaire results pasting'!AK27="","",'Questionnaire results pasting'!AK27)</f>
        <v/>
      </c>
      <c r="AH27" s="23" t="str">
        <f>IF('Questionnaire results pasting'!AL27="","",'Questionnaire results pasting'!AL27)</f>
        <v/>
      </c>
      <c r="AI27" s="23" t="str">
        <f>IF('Questionnaire results pasting'!AM27="","",'Questionnaire results pasting'!AM27)</f>
        <v/>
      </c>
      <c r="AJ27" s="23" t="str">
        <f>IF('Questionnaire results pasting'!AN27="","",'Questionnaire results pasting'!AN27)</f>
        <v/>
      </c>
      <c r="AK27" s="23" t="str">
        <f>IF('Questionnaire results pasting'!AO27="","",'Questionnaire results pasting'!AO27)</f>
        <v/>
      </c>
      <c r="AL27" s="23" t="str">
        <f>IF('Questionnaire results pasting'!AP27="","",'Questionnaire results pasting'!AP27)</f>
        <v/>
      </c>
      <c r="AM27" s="23" t="str">
        <f>IF('Questionnaire results pasting'!AQ27="","",'Questionnaire results pasting'!AQ27)</f>
        <v/>
      </c>
      <c r="AN27" s="23" t="str">
        <f>IF('Questionnaire results pasting'!AR27="","",'Questionnaire results pasting'!AR27)</f>
        <v/>
      </c>
      <c r="AO27" s="23" t="str">
        <f>IF('Questionnaire results pasting'!AS27="","",'Questionnaire results pasting'!AS27)</f>
        <v/>
      </c>
      <c r="AP27" s="23" t="str">
        <f>IF('Questionnaire results pasting'!AT27="","",'Questionnaire results pasting'!AT27)</f>
        <v/>
      </c>
      <c r="AQ27" s="23" t="str">
        <f>IF('Questionnaire results pasting'!AU27="","",'Questionnaire results pasting'!AU27)</f>
        <v/>
      </c>
      <c r="AR27" s="23" t="str">
        <f>IF('Questionnaire results pasting'!AV27="","",'Questionnaire results pasting'!AV27)</f>
        <v/>
      </c>
      <c r="AS27" s="23" t="str">
        <f>IF('Questionnaire results pasting'!AW27="","",'Questionnaire results pasting'!AW27)</f>
        <v/>
      </c>
      <c r="AT27" s="23" t="str">
        <f>IF('Questionnaire results pasting'!AX27="","",'Questionnaire results pasting'!AX27)</f>
        <v/>
      </c>
      <c r="AU27" s="23" t="str">
        <f>IF('Questionnaire results pasting'!AY27="","",'Questionnaire results pasting'!AY27)</f>
        <v/>
      </c>
      <c r="AV27" s="23" t="str">
        <f>IF('Questionnaire results pasting'!AZ27="","",'Questionnaire results pasting'!AZ27)</f>
        <v/>
      </c>
      <c r="AW27" s="23" t="str">
        <f>IF('Questionnaire results pasting'!BA27="","",'Questionnaire results pasting'!BA27)</f>
        <v/>
      </c>
      <c r="AX27" s="23" t="str">
        <f>IF('Questionnaire results pasting'!BB27="","",'Questionnaire results pasting'!BB27)</f>
        <v/>
      </c>
      <c r="AY27" s="23" t="str">
        <f>IF('Questionnaire results pasting'!BC27="","",'Questionnaire results pasting'!BC27)</f>
        <v/>
      </c>
      <c r="AZ27" s="35" t="str">
        <f>IF('Questionnaire results pasting'!BD27="","",'Questionnaire results pasting'!BD27*0.4)</f>
        <v/>
      </c>
      <c r="BA27" s="30"/>
      <c r="BB27" s="27" t="str">
        <f t="shared" si="13"/>
        <v/>
      </c>
      <c r="BC27" s="27" t="str">
        <f t="shared" si="14"/>
        <v/>
      </c>
      <c r="BD27" s="40" t="str">
        <f t="shared" si="15"/>
        <v/>
      </c>
      <c r="BE27" s="40" t="str">
        <f t="shared" si="16"/>
        <v/>
      </c>
      <c r="BF27" s="40" t="str">
        <f t="shared" si="17"/>
        <v/>
      </c>
      <c r="BG27" s="40" t="str">
        <f t="shared" si="18"/>
        <v/>
      </c>
      <c r="BI27" s="40" t="str">
        <f>IF(A27="","",IF(SUMPRODUCT(($H$2:$AZ$2=$BI$3)*(H27:AZ27=""))&gt;0,"",SUMIF($H$2:$AZ$2,$BI$3,H27:AZ27)*25/設定シート!$R$5))</f>
        <v/>
      </c>
      <c r="BJ27" s="40" t="str">
        <f>IF(A27="","",IF(SUMPRODUCT(($H$2:$AZ$2=$BJ$3)*(H27:AZ27=""))&gt;0,"",SUMIF($H$2:$AZ$2,$BJ$3,H27:AZ27)*25/設定シート!$R$6))</f>
        <v/>
      </c>
      <c r="BK27" s="40" t="str">
        <f>IF(A27="","",IF(SUMPRODUCT(($H$2:$AZ$2=$BK$3)*(H27:AZ27=""))&gt;0,"",SUMIF($H$2:$AZ$2,$BK$3,H27:AZ27)*25/設定シート!$R$7))</f>
        <v/>
      </c>
      <c r="BL27" s="40" t="str">
        <f>IF(A27="","",IF(SUMPRODUCT(($H$2:$AZ$2=$BL$3)*(H27:AZ27=""))&gt;0,"",SUMIF($H$2:$AZ$2,$BL$3,H27:AZ27)*25/設定シート!$R$8))</f>
        <v/>
      </c>
      <c r="BM27" s="40" t="str">
        <f>IF(A27="","",IF(SUMPRODUCT(($H$2:$AZ$2=$BM$3)*(H27:AZ27=""))&gt;0,"",SUMIF($H$2:$AZ$2,$BM$3,H27:AZ27)*25/設定シート!$R$9))</f>
        <v/>
      </c>
      <c r="BN27" s="40" t="str">
        <f>IF(A27="","",IF(SUMPRODUCT(($H$2:$AZ$2=$BN$3)*(H27:AZ27=""))&gt;0,"",SUMIF($H$2:$AZ$2,$BN$3,H27:AZ27)*25/設定シート!$R$10))</f>
        <v/>
      </c>
    </row>
    <row r="28" spans="1:66" x14ac:dyDescent="0.15">
      <c r="A28" s="28" t="str">
        <f>IF('Questionnaire results pasting'!A28="","",'Questionnaire results pasting'!A28)</f>
        <v/>
      </c>
      <c r="B28" s="28" t="str">
        <f>IF('Questionnaire results pasting'!B28="","",'Questionnaire results pasting'!B28)</f>
        <v/>
      </c>
      <c r="C28" s="28" t="str">
        <f>IF('Questionnaire results pasting'!C28="","",'Questionnaire results pasting'!C28)</f>
        <v/>
      </c>
      <c r="D28" s="28" t="str">
        <f>IF('Questionnaire results pasting'!D28="","",'Questionnaire results pasting'!D28)</f>
        <v/>
      </c>
      <c r="E28" s="33" t="str">
        <f>IF('Questionnaire results pasting'!BF28="","",'Questionnaire results pasting'!BF28)</f>
        <v xml:space="preserve">  </v>
      </c>
      <c r="F28" s="39"/>
      <c r="G28" s="36"/>
      <c r="H28" s="23" t="str">
        <f>IF('Questionnaire results pasting'!L28="","",'Questionnaire results pasting'!L28)</f>
        <v/>
      </c>
      <c r="I28" s="23" t="str">
        <f>IF('Questionnaire results pasting'!M28="","",'Questionnaire results pasting'!M28)</f>
        <v/>
      </c>
      <c r="J28" s="35" t="str">
        <f>IF('Questionnaire results pasting'!N28="","",(10-'Questionnaire results pasting'!N28)*0.4)</f>
        <v/>
      </c>
      <c r="K28" s="23" t="str">
        <f>IF('Questionnaire results pasting'!O28="","",'Questionnaire results pasting'!O28)</f>
        <v/>
      </c>
      <c r="L28" s="23" t="str">
        <f>IF('Questionnaire results pasting'!P28="","",'Questionnaire results pasting'!P28)</f>
        <v/>
      </c>
      <c r="M28" s="23" t="str">
        <f>IF('Questionnaire results pasting'!Q28="","",'Questionnaire results pasting'!Q28)</f>
        <v/>
      </c>
      <c r="N28" s="23" t="str">
        <f>IF('Questionnaire results pasting'!R28="","",'Questionnaire results pasting'!R28)</f>
        <v/>
      </c>
      <c r="O28" s="23" t="str">
        <f>IF('Questionnaire results pasting'!S28="","",'Questionnaire results pasting'!S28)</f>
        <v/>
      </c>
      <c r="P28" s="23" t="str">
        <f>IF('Questionnaire results pasting'!T28="","",'Questionnaire results pasting'!T28)</f>
        <v/>
      </c>
      <c r="Q28" s="23" t="str">
        <f>IF('Questionnaire results pasting'!U28="","",'Questionnaire results pasting'!U28)</f>
        <v/>
      </c>
      <c r="R28" s="23" t="str">
        <f>IF('Questionnaire results pasting'!V28="","",'Questionnaire results pasting'!V28)</f>
        <v/>
      </c>
      <c r="S28" s="23" t="str">
        <f>IF('Questionnaire results pasting'!W28="","",'Questionnaire results pasting'!W28)</f>
        <v/>
      </c>
      <c r="T28" s="23" t="str">
        <f>IF('Questionnaire results pasting'!X28="","",'Questionnaire results pasting'!X28)</f>
        <v/>
      </c>
      <c r="U28" s="23" t="str">
        <f>IF('Questionnaire results pasting'!Y28="","",'Questionnaire results pasting'!Y28)</f>
        <v/>
      </c>
      <c r="V28" s="23" t="str">
        <f>IF('Questionnaire results pasting'!Z28="","",'Questionnaire results pasting'!Z28)</f>
        <v/>
      </c>
      <c r="W28" s="23" t="str">
        <f>IF('Questionnaire results pasting'!AA28="","",'Questionnaire results pasting'!AA28)</f>
        <v/>
      </c>
      <c r="X28" s="23" t="str">
        <f>IF('Questionnaire results pasting'!AB28="","",'Questionnaire results pasting'!AB28)</f>
        <v/>
      </c>
      <c r="Y28" s="23" t="str">
        <f>IF('Questionnaire results pasting'!AC28="","",'Questionnaire results pasting'!AC28)</f>
        <v/>
      </c>
      <c r="Z28" s="23" t="str">
        <f>IF('Questionnaire results pasting'!AD28="","",'Questionnaire results pasting'!AD28)</f>
        <v/>
      </c>
      <c r="AA28" s="23" t="str">
        <f>IF('Questionnaire results pasting'!AE28="","",'Questionnaire results pasting'!AE28)</f>
        <v/>
      </c>
      <c r="AB28" s="23" t="str">
        <f>IF('Questionnaire results pasting'!AF28="","",'Questionnaire results pasting'!AF28)</f>
        <v/>
      </c>
      <c r="AC28" s="23" t="str">
        <f>IF('Questionnaire results pasting'!AG28="","",'Questionnaire results pasting'!AG28)</f>
        <v/>
      </c>
      <c r="AD28" s="23" t="str">
        <f>IF('Questionnaire results pasting'!AH28="","",'Questionnaire results pasting'!AH28)</f>
        <v/>
      </c>
      <c r="AE28" s="23" t="str">
        <f>IF('Questionnaire results pasting'!AI28="","",'Questionnaire results pasting'!AI28)</f>
        <v/>
      </c>
      <c r="AF28" s="23" t="str">
        <f>IF('Questionnaire results pasting'!AJ28="","",'Questionnaire results pasting'!AJ28)</f>
        <v/>
      </c>
      <c r="AG28" s="23" t="str">
        <f>IF('Questionnaire results pasting'!AK28="","",'Questionnaire results pasting'!AK28)</f>
        <v/>
      </c>
      <c r="AH28" s="23" t="str">
        <f>IF('Questionnaire results pasting'!AL28="","",'Questionnaire results pasting'!AL28)</f>
        <v/>
      </c>
      <c r="AI28" s="23" t="str">
        <f>IF('Questionnaire results pasting'!AM28="","",'Questionnaire results pasting'!AM28)</f>
        <v/>
      </c>
      <c r="AJ28" s="23" t="str">
        <f>IF('Questionnaire results pasting'!AN28="","",'Questionnaire results pasting'!AN28)</f>
        <v/>
      </c>
      <c r="AK28" s="23" t="str">
        <f>IF('Questionnaire results pasting'!AO28="","",'Questionnaire results pasting'!AO28)</f>
        <v/>
      </c>
      <c r="AL28" s="23" t="str">
        <f>IF('Questionnaire results pasting'!AP28="","",'Questionnaire results pasting'!AP28)</f>
        <v/>
      </c>
      <c r="AM28" s="23" t="str">
        <f>IF('Questionnaire results pasting'!AQ28="","",'Questionnaire results pasting'!AQ28)</f>
        <v/>
      </c>
      <c r="AN28" s="23" t="str">
        <f>IF('Questionnaire results pasting'!AR28="","",'Questionnaire results pasting'!AR28)</f>
        <v/>
      </c>
      <c r="AO28" s="23" t="str">
        <f>IF('Questionnaire results pasting'!AS28="","",'Questionnaire results pasting'!AS28)</f>
        <v/>
      </c>
      <c r="AP28" s="23" t="str">
        <f>IF('Questionnaire results pasting'!AT28="","",'Questionnaire results pasting'!AT28)</f>
        <v/>
      </c>
      <c r="AQ28" s="23" t="str">
        <f>IF('Questionnaire results pasting'!AU28="","",'Questionnaire results pasting'!AU28)</f>
        <v/>
      </c>
      <c r="AR28" s="23" t="str">
        <f>IF('Questionnaire results pasting'!AV28="","",'Questionnaire results pasting'!AV28)</f>
        <v/>
      </c>
      <c r="AS28" s="23" t="str">
        <f>IF('Questionnaire results pasting'!AW28="","",'Questionnaire results pasting'!AW28)</f>
        <v/>
      </c>
      <c r="AT28" s="23" t="str">
        <f>IF('Questionnaire results pasting'!AX28="","",'Questionnaire results pasting'!AX28)</f>
        <v/>
      </c>
      <c r="AU28" s="23" t="str">
        <f>IF('Questionnaire results pasting'!AY28="","",'Questionnaire results pasting'!AY28)</f>
        <v/>
      </c>
      <c r="AV28" s="23" t="str">
        <f>IF('Questionnaire results pasting'!AZ28="","",'Questionnaire results pasting'!AZ28)</f>
        <v/>
      </c>
      <c r="AW28" s="23" t="str">
        <f>IF('Questionnaire results pasting'!BA28="","",'Questionnaire results pasting'!BA28)</f>
        <v/>
      </c>
      <c r="AX28" s="23" t="str">
        <f>IF('Questionnaire results pasting'!BB28="","",'Questionnaire results pasting'!BB28)</f>
        <v/>
      </c>
      <c r="AY28" s="23" t="str">
        <f>IF('Questionnaire results pasting'!BC28="","",'Questionnaire results pasting'!BC28)</f>
        <v/>
      </c>
      <c r="AZ28" s="35" t="str">
        <f>IF('Questionnaire results pasting'!BD28="","",'Questionnaire results pasting'!BD28*0.4)</f>
        <v/>
      </c>
      <c r="BA28" s="30"/>
      <c r="BB28" s="27" t="str">
        <f t="shared" si="13"/>
        <v/>
      </c>
      <c r="BC28" s="27" t="str">
        <f t="shared" si="14"/>
        <v/>
      </c>
      <c r="BD28" s="40" t="str">
        <f t="shared" si="15"/>
        <v/>
      </c>
      <c r="BE28" s="40" t="str">
        <f t="shared" si="16"/>
        <v/>
      </c>
      <c r="BF28" s="40" t="str">
        <f t="shared" si="17"/>
        <v/>
      </c>
      <c r="BG28" s="40" t="str">
        <f t="shared" si="18"/>
        <v/>
      </c>
      <c r="BI28" s="40" t="str">
        <f>IF(A28="","",IF(SUMPRODUCT(($H$2:$AZ$2=$BI$3)*(H28:AZ28=""))&gt;0,"",SUMIF($H$2:$AZ$2,$BI$3,H28:AZ28)*25/設定シート!$R$5))</f>
        <v/>
      </c>
      <c r="BJ28" s="40" t="str">
        <f>IF(A28="","",IF(SUMPRODUCT(($H$2:$AZ$2=$BJ$3)*(H28:AZ28=""))&gt;0,"",SUMIF($H$2:$AZ$2,$BJ$3,H28:AZ28)*25/設定シート!$R$6))</f>
        <v/>
      </c>
      <c r="BK28" s="40" t="str">
        <f>IF(A28="","",IF(SUMPRODUCT(($H$2:$AZ$2=$BK$3)*(H28:AZ28=""))&gt;0,"",SUMIF($H$2:$AZ$2,$BK$3,H28:AZ28)*25/設定シート!$R$7))</f>
        <v/>
      </c>
      <c r="BL28" s="40" t="str">
        <f>IF(A28="","",IF(SUMPRODUCT(($H$2:$AZ$2=$BL$3)*(H28:AZ28=""))&gt;0,"",SUMIF($H$2:$AZ$2,$BL$3,H28:AZ28)*25/設定シート!$R$8))</f>
        <v/>
      </c>
      <c r="BM28" s="40" t="str">
        <f>IF(A28="","",IF(SUMPRODUCT(($H$2:$AZ$2=$BM$3)*(H28:AZ28=""))&gt;0,"",SUMIF($H$2:$AZ$2,$BM$3,H28:AZ28)*25/設定シート!$R$9))</f>
        <v/>
      </c>
      <c r="BN28" s="40" t="str">
        <f>IF(A28="","",IF(SUMPRODUCT(($H$2:$AZ$2=$BN$3)*(H28:AZ28=""))&gt;0,"",SUMIF($H$2:$AZ$2,$BN$3,H28:AZ28)*25/設定シート!$R$10))</f>
        <v/>
      </c>
    </row>
    <row r="29" spans="1:66" x14ac:dyDescent="0.15">
      <c r="A29" s="28" t="str">
        <f>IF('Questionnaire results pasting'!A29="","",'Questionnaire results pasting'!A29)</f>
        <v/>
      </c>
      <c r="B29" s="28" t="str">
        <f>IF('Questionnaire results pasting'!B29="","",'Questionnaire results pasting'!B29)</f>
        <v/>
      </c>
      <c r="C29" s="28" t="str">
        <f>IF('Questionnaire results pasting'!C29="","",'Questionnaire results pasting'!C29)</f>
        <v/>
      </c>
      <c r="D29" s="28" t="str">
        <f>IF('Questionnaire results pasting'!D29="","",'Questionnaire results pasting'!D29)</f>
        <v/>
      </c>
      <c r="E29" s="33" t="str">
        <f>IF('Questionnaire results pasting'!BF29="","",'Questionnaire results pasting'!BF29)</f>
        <v xml:space="preserve">  </v>
      </c>
      <c r="F29" s="39"/>
      <c r="G29" s="36"/>
      <c r="H29" s="23" t="str">
        <f>IF('Questionnaire results pasting'!L29="","",'Questionnaire results pasting'!L29)</f>
        <v/>
      </c>
      <c r="I29" s="23" t="str">
        <f>IF('Questionnaire results pasting'!M29="","",'Questionnaire results pasting'!M29)</f>
        <v/>
      </c>
      <c r="J29" s="35" t="str">
        <f>IF('Questionnaire results pasting'!N29="","",(10-'Questionnaire results pasting'!N29)*0.4)</f>
        <v/>
      </c>
      <c r="K29" s="23" t="str">
        <f>IF('Questionnaire results pasting'!O29="","",'Questionnaire results pasting'!O29)</f>
        <v/>
      </c>
      <c r="L29" s="23" t="str">
        <f>IF('Questionnaire results pasting'!P29="","",'Questionnaire results pasting'!P29)</f>
        <v/>
      </c>
      <c r="M29" s="23" t="str">
        <f>IF('Questionnaire results pasting'!Q29="","",'Questionnaire results pasting'!Q29)</f>
        <v/>
      </c>
      <c r="N29" s="23" t="str">
        <f>IF('Questionnaire results pasting'!R29="","",'Questionnaire results pasting'!R29)</f>
        <v/>
      </c>
      <c r="O29" s="23" t="str">
        <f>IF('Questionnaire results pasting'!S29="","",'Questionnaire results pasting'!S29)</f>
        <v/>
      </c>
      <c r="P29" s="23" t="str">
        <f>IF('Questionnaire results pasting'!T29="","",'Questionnaire results pasting'!T29)</f>
        <v/>
      </c>
      <c r="Q29" s="23" t="str">
        <f>IF('Questionnaire results pasting'!U29="","",'Questionnaire results pasting'!U29)</f>
        <v/>
      </c>
      <c r="R29" s="23" t="str">
        <f>IF('Questionnaire results pasting'!V29="","",'Questionnaire results pasting'!V29)</f>
        <v/>
      </c>
      <c r="S29" s="23" t="str">
        <f>IF('Questionnaire results pasting'!W29="","",'Questionnaire results pasting'!W29)</f>
        <v/>
      </c>
      <c r="T29" s="23" t="str">
        <f>IF('Questionnaire results pasting'!X29="","",'Questionnaire results pasting'!X29)</f>
        <v/>
      </c>
      <c r="U29" s="23" t="str">
        <f>IF('Questionnaire results pasting'!Y29="","",'Questionnaire results pasting'!Y29)</f>
        <v/>
      </c>
      <c r="V29" s="23" t="str">
        <f>IF('Questionnaire results pasting'!Z29="","",'Questionnaire results pasting'!Z29)</f>
        <v/>
      </c>
      <c r="W29" s="23" t="str">
        <f>IF('Questionnaire results pasting'!AA29="","",'Questionnaire results pasting'!AA29)</f>
        <v/>
      </c>
      <c r="X29" s="23" t="str">
        <f>IF('Questionnaire results pasting'!AB29="","",'Questionnaire results pasting'!AB29)</f>
        <v/>
      </c>
      <c r="Y29" s="23" t="str">
        <f>IF('Questionnaire results pasting'!AC29="","",'Questionnaire results pasting'!AC29)</f>
        <v/>
      </c>
      <c r="Z29" s="23" t="str">
        <f>IF('Questionnaire results pasting'!AD29="","",'Questionnaire results pasting'!AD29)</f>
        <v/>
      </c>
      <c r="AA29" s="23" t="str">
        <f>IF('Questionnaire results pasting'!AE29="","",'Questionnaire results pasting'!AE29)</f>
        <v/>
      </c>
      <c r="AB29" s="23" t="str">
        <f>IF('Questionnaire results pasting'!AF29="","",'Questionnaire results pasting'!AF29)</f>
        <v/>
      </c>
      <c r="AC29" s="23" t="str">
        <f>IF('Questionnaire results pasting'!AG29="","",'Questionnaire results pasting'!AG29)</f>
        <v/>
      </c>
      <c r="AD29" s="23" t="str">
        <f>IF('Questionnaire results pasting'!AH29="","",'Questionnaire results pasting'!AH29)</f>
        <v/>
      </c>
      <c r="AE29" s="23" t="str">
        <f>IF('Questionnaire results pasting'!AI29="","",'Questionnaire results pasting'!AI29)</f>
        <v/>
      </c>
      <c r="AF29" s="23" t="str">
        <f>IF('Questionnaire results pasting'!AJ29="","",'Questionnaire results pasting'!AJ29)</f>
        <v/>
      </c>
      <c r="AG29" s="23" t="str">
        <f>IF('Questionnaire results pasting'!AK29="","",'Questionnaire results pasting'!AK29)</f>
        <v/>
      </c>
      <c r="AH29" s="23" t="str">
        <f>IF('Questionnaire results pasting'!AL29="","",'Questionnaire results pasting'!AL29)</f>
        <v/>
      </c>
      <c r="AI29" s="23" t="str">
        <f>IF('Questionnaire results pasting'!AM29="","",'Questionnaire results pasting'!AM29)</f>
        <v/>
      </c>
      <c r="AJ29" s="23" t="str">
        <f>IF('Questionnaire results pasting'!AN29="","",'Questionnaire results pasting'!AN29)</f>
        <v/>
      </c>
      <c r="AK29" s="23" t="str">
        <f>IF('Questionnaire results pasting'!AO29="","",'Questionnaire results pasting'!AO29)</f>
        <v/>
      </c>
      <c r="AL29" s="23" t="str">
        <f>IF('Questionnaire results pasting'!AP29="","",'Questionnaire results pasting'!AP29)</f>
        <v/>
      </c>
      <c r="AM29" s="23" t="str">
        <f>IF('Questionnaire results pasting'!AQ29="","",'Questionnaire results pasting'!AQ29)</f>
        <v/>
      </c>
      <c r="AN29" s="23" t="str">
        <f>IF('Questionnaire results pasting'!AR29="","",'Questionnaire results pasting'!AR29)</f>
        <v/>
      </c>
      <c r="AO29" s="23" t="str">
        <f>IF('Questionnaire results pasting'!AS29="","",'Questionnaire results pasting'!AS29)</f>
        <v/>
      </c>
      <c r="AP29" s="23" t="str">
        <f>IF('Questionnaire results pasting'!AT29="","",'Questionnaire results pasting'!AT29)</f>
        <v/>
      </c>
      <c r="AQ29" s="23" t="str">
        <f>IF('Questionnaire results pasting'!AU29="","",'Questionnaire results pasting'!AU29)</f>
        <v/>
      </c>
      <c r="AR29" s="23" t="str">
        <f>IF('Questionnaire results pasting'!AV29="","",'Questionnaire results pasting'!AV29)</f>
        <v/>
      </c>
      <c r="AS29" s="23" t="str">
        <f>IF('Questionnaire results pasting'!AW29="","",'Questionnaire results pasting'!AW29)</f>
        <v/>
      </c>
      <c r="AT29" s="23" t="str">
        <f>IF('Questionnaire results pasting'!AX29="","",'Questionnaire results pasting'!AX29)</f>
        <v/>
      </c>
      <c r="AU29" s="23" t="str">
        <f>IF('Questionnaire results pasting'!AY29="","",'Questionnaire results pasting'!AY29)</f>
        <v/>
      </c>
      <c r="AV29" s="23" t="str">
        <f>IF('Questionnaire results pasting'!AZ29="","",'Questionnaire results pasting'!AZ29)</f>
        <v/>
      </c>
      <c r="AW29" s="23" t="str">
        <f>IF('Questionnaire results pasting'!BA29="","",'Questionnaire results pasting'!BA29)</f>
        <v/>
      </c>
      <c r="AX29" s="23" t="str">
        <f>IF('Questionnaire results pasting'!BB29="","",'Questionnaire results pasting'!BB29)</f>
        <v/>
      </c>
      <c r="AY29" s="23" t="str">
        <f>IF('Questionnaire results pasting'!BC29="","",'Questionnaire results pasting'!BC29)</f>
        <v/>
      </c>
      <c r="AZ29" s="35" t="str">
        <f>IF('Questionnaire results pasting'!BD29="","",'Questionnaire results pasting'!BD29*0.4)</f>
        <v/>
      </c>
      <c r="BA29" s="30"/>
      <c r="BB29" s="27" t="str">
        <f t="shared" si="13"/>
        <v/>
      </c>
      <c r="BC29" s="27" t="str">
        <f t="shared" si="14"/>
        <v/>
      </c>
      <c r="BD29" s="40" t="str">
        <f t="shared" si="15"/>
        <v/>
      </c>
      <c r="BE29" s="40" t="str">
        <f t="shared" si="16"/>
        <v/>
      </c>
      <c r="BF29" s="40" t="str">
        <f t="shared" si="17"/>
        <v/>
      </c>
      <c r="BG29" s="40" t="str">
        <f t="shared" si="18"/>
        <v/>
      </c>
      <c r="BI29" s="40" t="str">
        <f>IF(A29="","",IF(SUMPRODUCT(($H$2:$AZ$2=$BI$3)*(H29:AZ29=""))&gt;0,"",SUMIF($H$2:$AZ$2,$BI$3,H29:AZ29)*25/設定シート!$R$5))</f>
        <v/>
      </c>
      <c r="BJ29" s="40" t="str">
        <f>IF(A29="","",IF(SUMPRODUCT(($H$2:$AZ$2=$BJ$3)*(H29:AZ29=""))&gt;0,"",SUMIF($H$2:$AZ$2,$BJ$3,H29:AZ29)*25/設定シート!$R$6))</f>
        <v/>
      </c>
      <c r="BK29" s="40" t="str">
        <f>IF(A29="","",IF(SUMPRODUCT(($H$2:$AZ$2=$BK$3)*(H29:AZ29=""))&gt;0,"",SUMIF($H$2:$AZ$2,$BK$3,H29:AZ29)*25/設定シート!$R$7))</f>
        <v/>
      </c>
      <c r="BL29" s="40" t="str">
        <f>IF(A29="","",IF(SUMPRODUCT(($H$2:$AZ$2=$BL$3)*(H29:AZ29=""))&gt;0,"",SUMIF($H$2:$AZ$2,$BL$3,H29:AZ29)*25/設定シート!$R$8))</f>
        <v/>
      </c>
      <c r="BM29" s="40" t="str">
        <f>IF(A29="","",IF(SUMPRODUCT(($H$2:$AZ$2=$BM$3)*(H29:AZ29=""))&gt;0,"",SUMIF($H$2:$AZ$2,$BM$3,H29:AZ29)*25/設定シート!$R$9))</f>
        <v/>
      </c>
      <c r="BN29" s="40" t="str">
        <f>IF(A29="","",IF(SUMPRODUCT(($H$2:$AZ$2=$BN$3)*(H29:AZ29=""))&gt;0,"",SUMIF($H$2:$AZ$2,$BN$3,H29:AZ29)*25/設定シート!$R$10))</f>
        <v/>
      </c>
    </row>
    <row r="30" spans="1:66" x14ac:dyDescent="0.15">
      <c r="A30" s="28" t="str">
        <f>IF('Questionnaire results pasting'!A30="","",'Questionnaire results pasting'!A30)</f>
        <v/>
      </c>
      <c r="B30" s="28" t="str">
        <f>IF('Questionnaire results pasting'!B30="","",'Questionnaire results pasting'!B30)</f>
        <v/>
      </c>
      <c r="C30" s="28" t="str">
        <f>IF('Questionnaire results pasting'!C30="","",'Questionnaire results pasting'!C30)</f>
        <v/>
      </c>
      <c r="D30" s="28" t="str">
        <f>IF('Questionnaire results pasting'!D30="","",'Questionnaire results pasting'!D30)</f>
        <v/>
      </c>
      <c r="E30" s="33" t="str">
        <f>IF('Questionnaire results pasting'!BF30="","",'Questionnaire results pasting'!BF30)</f>
        <v xml:space="preserve">  </v>
      </c>
      <c r="F30" s="39"/>
      <c r="G30" s="36"/>
      <c r="H30" s="23" t="str">
        <f>IF('Questionnaire results pasting'!L30="","",'Questionnaire results pasting'!L30)</f>
        <v/>
      </c>
      <c r="I30" s="23" t="str">
        <f>IF('Questionnaire results pasting'!M30="","",'Questionnaire results pasting'!M30)</f>
        <v/>
      </c>
      <c r="J30" s="35" t="str">
        <f>IF('Questionnaire results pasting'!N30="","",(10-'Questionnaire results pasting'!N30)*0.4)</f>
        <v/>
      </c>
      <c r="K30" s="23" t="str">
        <f>IF('Questionnaire results pasting'!O30="","",'Questionnaire results pasting'!O30)</f>
        <v/>
      </c>
      <c r="L30" s="23" t="str">
        <f>IF('Questionnaire results pasting'!P30="","",'Questionnaire results pasting'!P30)</f>
        <v/>
      </c>
      <c r="M30" s="23" t="str">
        <f>IF('Questionnaire results pasting'!Q30="","",'Questionnaire results pasting'!Q30)</f>
        <v/>
      </c>
      <c r="N30" s="23" t="str">
        <f>IF('Questionnaire results pasting'!R30="","",'Questionnaire results pasting'!R30)</f>
        <v/>
      </c>
      <c r="O30" s="23" t="str">
        <f>IF('Questionnaire results pasting'!S30="","",'Questionnaire results pasting'!S30)</f>
        <v/>
      </c>
      <c r="P30" s="23" t="str">
        <f>IF('Questionnaire results pasting'!T30="","",'Questionnaire results pasting'!T30)</f>
        <v/>
      </c>
      <c r="Q30" s="23" t="str">
        <f>IF('Questionnaire results pasting'!U30="","",'Questionnaire results pasting'!U30)</f>
        <v/>
      </c>
      <c r="R30" s="23" t="str">
        <f>IF('Questionnaire results pasting'!V30="","",'Questionnaire results pasting'!V30)</f>
        <v/>
      </c>
      <c r="S30" s="23" t="str">
        <f>IF('Questionnaire results pasting'!W30="","",'Questionnaire results pasting'!W30)</f>
        <v/>
      </c>
      <c r="T30" s="23" t="str">
        <f>IF('Questionnaire results pasting'!X30="","",'Questionnaire results pasting'!X30)</f>
        <v/>
      </c>
      <c r="U30" s="23" t="str">
        <f>IF('Questionnaire results pasting'!Y30="","",'Questionnaire results pasting'!Y30)</f>
        <v/>
      </c>
      <c r="V30" s="23" t="str">
        <f>IF('Questionnaire results pasting'!Z30="","",'Questionnaire results pasting'!Z30)</f>
        <v/>
      </c>
      <c r="W30" s="23" t="str">
        <f>IF('Questionnaire results pasting'!AA30="","",'Questionnaire results pasting'!AA30)</f>
        <v/>
      </c>
      <c r="X30" s="23" t="str">
        <f>IF('Questionnaire results pasting'!AB30="","",'Questionnaire results pasting'!AB30)</f>
        <v/>
      </c>
      <c r="Y30" s="23" t="str">
        <f>IF('Questionnaire results pasting'!AC30="","",'Questionnaire results pasting'!AC30)</f>
        <v/>
      </c>
      <c r="Z30" s="23" t="str">
        <f>IF('Questionnaire results pasting'!AD30="","",'Questionnaire results pasting'!AD30)</f>
        <v/>
      </c>
      <c r="AA30" s="23" t="str">
        <f>IF('Questionnaire results pasting'!AE30="","",'Questionnaire results pasting'!AE30)</f>
        <v/>
      </c>
      <c r="AB30" s="23" t="str">
        <f>IF('Questionnaire results pasting'!AF30="","",'Questionnaire results pasting'!AF30)</f>
        <v/>
      </c>
      <c r="AC30" s="23" t="str">
        <f>IF('Questionnaire results pasting'!AG30="","",'Questionnaire results pasting'!AG30)</f>
        <v/>
      </c>
      <c r="AD30" s="23" t="str">
        <f>IF('Questionnaire results pasting'!AH30="","",'Questionnaire results pasting'!AH30)</f>
        <v/>
      </c>
      <c r="AE30" s="23" t="str">
        <f>IF('Questionnaire results pasting'!AI30="","",'Questionnaire results pasting'!AI30)</f>
        <v/>
      </c>
      <c r="AF30" s="23" t="str">
        <f>IF('Questionnaire results pasting'!AJ30="","",'Questionnaire results pasting'!AJ30)</f>
        <v/>
      </c>
      <c r="AG30" s="23" t="str">
        <f>IF('Questionnaire results pasting'!AK30="","",'Questionnaire results pasting'!AK30)</f>
        <v/>
      </c>
      <c r="AH30" s="23" t="str">
        <f>IF('Questionnaire results pasting'!AL30="","",'Questionnaire results pasting'!AL30)</f>
        <v/>
      </c>
      <c r="AI30" s="23" t="str">
        <f>IF('Questionnaire results pasting'!AM30="","",'Questionnaire results pasting'!AM30)</f>
        <v/>
      </c>
      <c r="AJ30" s="23" t="str">
        <f>IF('Questionnaire results pasting'!AN30="","",'Questionnaire results pasting'!AN30)</f>
        <v/>
      </c>
      <c r="AK30" s="23" t="str">
        <f>IF('Questionnaire results pasting'!AO30="","",'Questionnaire results pasting'!AO30)</f>
        <v/>
      </c>
      <c r="AL30" s="23" t="str">
        <f>IF('Questionnaire results pasting'!AP30="","",'Questionnaire results pasting'!AP30)</f>
        <v/>
      </c>
      <c r="AM30" s="23" t="str">
        <f>IF('Questionnaire results pasting'!AQ30="","",'Questionnaire results pasting'!AQ30)</f>
        <v/>
      </c>
      <c r="AN30" s="23" t="str">
        <f>IF('Questionnaire results pasting'!AR30="","",'Questionnaire results pasting'!AR30)</f>
        <v/>
      </c>
      <c r="AO30" s="23" t="str">
        <f>IF('Questionnaire results pasting'!AS30="","",'Questionnaire results pasting'!AS30)</f>
        <v/>
      </c>
      <c r="AP30" s="23" t="str">
        <f>IF('Questionnaire results pasting'!AT30="","",'Questionnaire results pasting'!AT30)</f>
        <v/>
      </c>
      <c r="AQ30" s="23" t="str">
        <f>IF('Questionnaire results pasting'!AU30="","",'Questionnaire results pasting'!AU30)</f>
        <v/>
      </c>
      <c r="AR30" s="23" t="str">
        <f>IF('Questionnaire results pasting'!AV30="","",'Questionnaire results pasting'!AV30)</f>
        <v/>
      </c>
      <c r="AS30" s="23" t="str">
        <f>IF('Questionnaire results pasting'!AW30="","",'Questionnaire results pasting'!AW30)</f>
        <v/>
      </c>
      <c r="AT30" s="23" t="str">
        <f>IF('Questionnaire results pasting'!AX30="","",'Questionnaire results pasting'!AX30)</f>
        <v/>
      </c>
      <c r="AU30" s="23" t="str">
        <f>IF('Questionnaire results pasting'!AY30="","",'Questionnaire results pasting'!AY30)</f>
        <v/>
      </c>
      <c r="AV30" s="23" t="str">
        <f>IF('Questionnaire results pasting'!AZ30="","",'Questionnaire results pasting'!AZ30)</f>
        <v/>
      </c>
      <c r="AW30" s="23" t="str">
        <f>IF('Questionnaire results pasting'!BA30="","",'Questionnaire results pasting'!BA30)</f>
        <v/>
      </c>
      <c r="AX30" s="23" t="str">
        <f>IF('Questionnaire results pasting'!BB30="","",'Questionnaire results pasting'!BB30)</f>
        <v/>
      </c>
      <c r="AY30" s="23" t="str">
        <f>IF('Questionnaire results pasting'!BC30="","",'Questionnaire results pasting'!BC30)</f>
        <v/>
      </c>
      <c r="AZ30" s="35" t="str">
        <f>IF('Questionnaire results pasting'!BD30="","",'Questionnaire results pasting'!BD30*0.4)</f>
        <v/>
      </c>
      <c r="BA30" s="30"/>
      <c r="BB30" s="27" t="str">
        <f t="shared" si="13"/>
        <v/>
      </c>
      <c r="BC30" s="27" t="str">
        <f t="shared" si="14"/>
        <v/>
      </c>
      <c r="BD30" s="40" t="str">
        <f t="shared" si="15"/>
        <v/>
      </c>
      <c r="BE30" s="40" t="str">
        <f t="shared" si="16"/>
        <v/>
      </c>
      <c r="BF30" s="40" t="str">
        <f t="shared" si="17"/>
        <v/>
      </c>
      <c r="BG30" s="40" t="str">
        <f t="shared" si="18"/>
        <v/>
      </c>
      <c r="BI30" s="40" t="str">
        <f>IF(A30="","",IF(SUMPRODUCT(($H$2:$AZ$2=$BI$3)*(H30:AZ30=""))&gt;0,"",SUMIF($H$2:$AZ$2,$BI$3,H30:AZ30)*25/設定シート!$R$5))</f>
        <v/>
      </c>
      <c r="BJ30" s="40" t="str">
        <f>IF(A30="","",IF(SUMPRODUCT(($H$2:$AZ$2=$BJ$3)*(H30:AZ30=""))&gt;0,"",SUMIF($H$2:$AZ$2,$BJ$3,H30:AZ30)*25/設定シート!$R$6))</f>
        <v/>
      </c>
      <c r="BK30" s="40" t="str">
        <f>IF(A30="","",IF(SUMPRODUCT(($H$2:$AZ$2=$BK$3)*(H30:AZ30=""))&gt;0,"",SUMIF($H$2:$AZ$2,$BK$3,H30:AZ30)*25/設定シート!$R$7))</f>
        <v/>
      </c>
      <c r="BL30" s="40" t="str">
        <f>IF(A30="","",IF(SUMPRODUCT(($H$2:$AZ$2=$BL$3)*(H30:AZ30=""))&gt;0,"",SUMIF($H$2:$AZ$2,$BL$3,H30:AZ30)*25/設定シート!$R$8))</f>
        <v/>
      </c>
      <c r="BM30" s="40" t="str">
        <f>IF(A30="","",IF(SUMPRODUCT(($H$2:$AZ$2=$BM$3)*(H30:AZ30=""))&gt;0,"",SUMIF($H$2:$AZ$2,$BM$3,H30:AZ30)*25/設定シート!$R$9))</f>
        <v/>
      </c>
      <c r="BN30" s="40" t="str">
        <f>IF(A30="","",IF(SUMPRODUCT(($H$2:$AZ$2=$BN$3)*(H30:AZ30=""))&gt;0,"",SUMIF($H$2:$AZ$2,$BN$3,H30:AZ30)*25/設定シート!$R$10))</f>
        <v/>
      </c>
    </row>
    <row r="31" spans="1:66" x14ac:dyDescent="0.15">
      <c r="A31" s="28" t="str">
        <f>IF('Questionnaire results pasting'!A31="","",'Questionnaire results pasting'!A31)</f>
        <v/>
      </c>
      <c r="B31" s="28" t="str">
        <f>IF('Questionnaire results pasting'!B31="","",'Questionnaire results pasting'!B31)</f>
        <v/>
      </c>
      <c r="C31" s="28" t="str">
        <f>IF('Questionnaire results pasting'!C31="","",'Questionnaire results pasting'!C31)</f>
        <v/>
      </c>
      <c r="D31" s="28" t="str">
        <f>IF('Questionnaire results pasting'!D31="","",'Questionnaire results pasting'!D31)</f>
        <v/>
      </c>
      <c r="E31" s="33" t="str">
        <f>IF('Questionnaire results pasting'!BF31="","",'Questionnaire results pasting'!BF31)</f>
        <v xml:space="preserve">  </v>
      </c>
      <c r="F31" s="39"/>
      <c r="G31" s="36"/>
      <c r="H31" s="23" t="str">
        <f>IF('Questionnaire results pasting'!L31="","",'Questionnaire results pasting'!L31)</f>
        <v/>
      </c>
      <c r="I31" s="23" t="str">
        <f>IF('Questionnaire results pasting'!M31="","",'Questionnaire results pasting'!M31)</f>
        <v/>
      </c>
      <c r="J31" s="35" t="str">
        <f>IF('Questionnaire results pasting'!N31="","",(10-'Questionnaire results pasting'!N31)*0.4)</f>
        <v/>
      </c>
      <c r="K31" s="23" t="str">
        <f>IF('Questionnaire results pasting'!O31="","",'Questionnaire results pasting'!O31)</f>
        <v/>
      </c>
      <c r="L31" s="23" t="str">
        <f>IF('Questionnaire results pasting'!P31="","",'Questionnaire results pasting'!P31)</f>
        <v/>
      </c>
      <c r="M31" s="23" t="str">
        <f>IF('Questionnaire results pasting'!Q31="","",'Questionnaire results pasting'!Q31)</f>
        <v/>
      </c>
      <c r="N31" s="23" t="str">
        <f>IF('Questionnaire results pasting'!R31="","",'Questionnaire results pasting'!R31)</f>
        <v/>
      </c>
      <c r="O31" s="23" t="str">
        <f>IF('Questionnaire results pasting'!S31="","",'Questionnaire results pasting'!S31)</f>
        <v/>
      </c>
      <c r="P31" s="23" t="str">
        <f>IF('Questionnaire results pasting'!T31="","",'Questionnaire results pasting'!T31)</f>
        <v/>
      </c>
      <c r="Q31" s="23" t="str">
        <f>IF('Questionnaire results pasting'!U31="","",'Questionnaire results pasting'!U31)</f>
        <v/>
      </c>
      <c r="R31" s="23" t="str">
        <f>IF('Questionnaire results pasting'!V31="","",'Questionnaire results pasting'!V31)</f>
        <v/>
      </c>
      <c r="S31" s="23" t="str">
        <f>IF('Questionnaire results pasting'!W31="","",'Questionnaire results pasting'!W31)</f>
        <v/>
      </c>
      <c r="T31" s="23" t="str">
        <f>IF('Questionnaire results pasting'!X31="","",'Questionnaire results pasting'!X31)</f>
        <v/>
      </c>
      <c r="U31" s="23" t="str">
        <f>IF('Questionnaire results pasting'!Y31="","",'Questionnaire results pasting'!Y31)</f>
        <v/>
      </c>
      <c r="V31" s="23" t="str">
        <f>IF('Questionnaire results pasting'!Z31="","",'Questionnaire results pasting'!Z31)</f>
        <v/>
      </c>
      <c r="W31" s="23" t="str">
        <f>IF('Questionnaire results pasting'!AA31="","",'Questionnaire results pasting'!AA31)</f>
        <v/>
      </c>
      <c r="X31" s="23" t="str">
        <f>IF('Questionnaire results pasting'!AB31="","",'Questionnaire results pasting'!AB31)</f>
        <v/>
      </c>
      <c r="Y31" s="23" t="str">
        <f>IF('Questionnaire results pasting'!AC31="","",'Questionnaire results pasting'!AC31)</f>
        <v/>
      </c>
      <c r="Z31" s="23" t="str">
        <f>IF('Questionnaire results pasting'!AD31="","",'Questionnaire results pasting'!AD31)</f>
        <v/>
      </c>
      <c r="AA31" s="23" t="str">
        <f>IF('Questionnaire results pasting'!AE31="","",'Questionnaire results pasting'!AE31)</f>
        <v/>
      </c>
      <c r="AB31" s="23" t="str">
        <f>IF('Questionnaire results pasting'!AF31="","",'Questionnaire results pasting'!AF31)</f>
        <v/>
      </c>
      <c r="AC31" s="23" t="str">
        <f>IF('Questionnaire results pasting'!AG31="","",'Questionnaire results pasting'!AG31)</f>
        <v/>
      </c>
      <c r="AD31" s="23" t="str">
        <f>IF('Questionnaire results pasting'!AH31="","",'Questionnaire results pasting'!AH31)</f>
        <v/>
      </c>
      <c r="AE31" s="23" t="str">
        <f>IF('Questionnaire results pasting'!AI31="","",'Questionnaire results pasting'!AI31)</f>
        <v/>
      </c>
      <c r="AF31" s="23" t="str">
        <f>IF('Questionnaire results pasting'!AJ31="","",'Questionnaire results pasting'!AJ31)</f>
        <v/>
      </c>
      <c r="AG31" s="23" t="str">
        <f>IF('Questionnaire results pasting'!AK31="","",'Questionnaire results pasting'!AK31)</f>
        <v/>
      </c>
      <c r="AH31" s="23" t="str">
        <f>IF('Questionnaire results pasting'!AL31="","",'Questionnaire results pasting'!AL31)</f>
        <v/>
      </c>
      <c r="AI31" s="23" t="str">
        <f>IF('Questionnaire results pasting'!AM31="","",'Questionnaire results pasting'!AM31)</f>
        <v/>
      </c>
      <c r="AJ31" s="23" t="str">
        <f>IF('Questionnaire results pasting'!AN31="","",'Questionnaire results pasting'!AN31)</f>
        <v/>
      </c>
      <c r="AK31" s="23" t="str">
        <f>IF('Questionnaire results pasting'!AO31="","",'Questionnaire results pasting'!AO31)</f>
        <v/>
      </c>
      <c r="AL31" s="23" t="str">
        <f>IF('Questionnaire results pasting'!AP31="","",'Questionnaire results pasting'!AP31)</f>
        <v/>
      </c>
      <c r="AM31" s="23" t="str">
        <f>IF('Questionnaire results pasting'!AQ31="","",'Questionnaire results pasting'!AQ31)</f>
        <v/>
      </c>
      <c r="AN31" s="23" t="str">
        <f>IF('Questionnaire results pasting'!AR31="","",'Questionnaire results pasting'!AR31)</f>
        <v/>
      </c>
      <c r="AO31" s="23" t="str">
        <f>IF('Questionnaire results pasting'!AS31="","",'Questionnaire results pasting'!AS31)</f>
        <v/>
      </c>
      <c r="AP31" s="23" t="str">
        <f>IF('Questionnaire results pasting'!AT31="","",'Questionnaire results pasting'!AT31)</f>
        <v/>
      </c>
      <c r="AQ31" s="23" t="str">
        <f>IF('Questionnaire results pasting'!AU31="","",'Questionnaire results pasting'!AU31)</f>
        <v/>
      </c>
      <c r="AR31" s="23" t="str">
        <f>IF('Questionnaire results pasting'!AV31="","",'Questionnaire results pasting'!AV31)</f>
        <v/>
      </c>
      <c r="AS31" s="23" t="str">
        <f>IF('Questionnaire results pasting'!AW31="","",'Questionnaire results pasting'!AW31)</f>
        <v/>
      </c>
      <c r="AT31" s="23" t="str">
        <f>IF('Questionnaire results pasting'!AX31="","",'Questionnaire results pasting'!AX31)</f>
        <v/>
      </c>
      <c r="AU31" s="23" t="str">
        <f>IF('Questionnaire results pasting'!AY31="","",'Questionnaire results pasting'!AY31)</f>
        <v/>
      </c>
      <c r="AV31" s="23" t="str">
        <f>IF('Questionnaire results pasting'!AZ31="","",'Questionnaire results pasting'!AZ31)</f>
        <v/>
      </c>
      <c r="AW31" s="23" t="str">
        <f>IF('Questionnaire results pasting'!BA31="","",'Questionnaire results pasting'!BA31)</f>
        <v/>
      </c>
      <c r="AX31" s="23" t="str">
        <f>IF('Questionnaire results pasting'!BB31="","",'Questionnaire results pasting'!BB31)</f>
        <v/>
      </c>
      <c r="AY31" s="23" t="str">
        <f>IF('Questionnaire results pasting'!BC31="","",'Questionnaire results pasting'!BC31)</f>
        <v/>
      </c>
      <c r="AZ31" s="35" t="str">
        <f>IF('Questionnaire results pasting'!BD31="","",'Questionnaire results pasting'!BD31*0.4)</f>
        <v/>
      </c>
      <c r="BA31" s="30"/>
      <c r="BB31" s="27" t="str">
        <f t="shared" si="13"/>
        <v/>
      </c>
      <c r="BC31" s="27" t="str">
        <f t="shared" si="14"/>
        <v/>
      </c>
      <c r="BD31" s="40" t="str">
        <f t="shared" si="15"/>
        <v/>
      </c>
      <c r="BE31" s="40" t="str">
        <f t="shared" si="16"/>
        <v/>
      </c>
      <c r="BF31" s="40" t="str">
        <f t="shared" si="17"/>
        <v/>
      </c>
      <c r="BG31" s="40" t="str">
        <f t="shared" si="18"/>
        <v/>
      </c>
      <c r="BI31" s="40" t="str">
        <f>IF(A31="","",IF(SUMPRODUCT(($H$2:$AZ$2=$BI$3)*(H31:AZ31=""))&gt;0,"",SUMIF($H$2:$AZ$2,$BI$3,H31:AZ31)*25/設定シート!$R$5))</f>
        <v/>
      </c>
      <c r="BJ31" s="40" t="str">
        <f>IF(A31="","",IF(SUMPRODUCT(($H$2:$AZ$2=$BJ$3)*(H31:AZ31=""))&gt;0,"",SUMIF($H$2:$AZ$2,$BJ$3,H31:AZ31)*25/設定シート!$R$6))</f>
        <v/>
      </c>
      <c r="BK31" s="40" t="str">
        <f>IF(A31="","",IF(SUMPRODUCT(($H$2:$AZ$2=$BK$3)*(H31:AZ31=""))&gt;0,"",SUMIF($H$2:$AZ$2,$BK$3,H31:AZ31)*25/設定シート!$R$7))</f>
        <v/>
      </c>
      <c r="BL31" s="40" t="str">
        <f>IF(A31="","",IF(SUMPRODUCT(($H$2:$AZ$2=$BL$3)*(H31:AZ31=""))&gt;0,"",SUMIF($H$2:$AZ$2,$BL$3,H31:AZ31)*25/設定シート!$R$8))</f>
        <v/>
      </c>
      <c r="BM31" s="40" t="str">
        <f>IF(A31="","",IF(SUMPRODUCT(($H$2:$AZ$2=$BM$3)*(H31:AZ31=""))&gt;0,"",SUMIF($H$2:$AZ$2,$BM$3,H31:AZ31)*25/設定シート!$R$9))</f>
        <v/>
      </c>
      <c r="BN31" s="40" t="str">
        <f>IF(A31="","",IF(SUMPRODUCT(($H$2:$AZ$2=$BN$3)*(H31:AZ31=""))&gt;0,"",SUMIF($H$2:$AZ$2,$BN$3,H31:AZ31)*25/設定シート!$R$10))</f>
        <v/>
      </c>
    </row>
    <row r="32" spans="1:66" x14ac:dyDescent="0.15">
      <c r="A32" s="28" t="str">
        <f>IF('Questionnaire results pasting'!A32="","",'Questionnaire results pasting'!A32)</f>
        <v/>
      </c>
      <c r="B32" s="28" t="str">
        <f>IF('Questionnaire results pasting'!B32="","",'Questionnaire results pasting'!B32)</f>
        <v/>
      </c>
      <c r="C32" s="28" t="str">
        <f>IF('Questionnaire results pasting'!C32="","",'Questionnaire results pasting'!C32)</f>
        <v/>
      </c>
      <c r="D32" s="28" t="str">
        <f>IF('Questionnaire results pasting'!D32="","",'Questionnaire results pasting'!D32)</f>
        <v/>
      </c>
      <c r="E32" s="33" t="str">
        <f>IF('Questionnaire results pasting'!BF32="","",'Questionnaire results pasting'!BF32)</f>
        <v xml:space="preserve">  </v>
      </c>
      <c r="F32" s="39"/>
      <c r="G32" s="36"/>
      <c r="H32" s="23" t="str">
        <f>IF('Questionnaire results pasting'!L32="","",'Questionnaire results pasting'!L32)</f>
        <v/>
      </c>
      <c r="I32" s="23" t="str">
        <f>IF('Questionnaire results pasting'!M32="","",'Questionnaire results pasting'!M32)</f>
        <v/>
      </c>
      <c r="J32" s="35" t="str">
        <f>IF('Questionnaire results pasting'!N32="","",(10-'Questionnaire results pasting'!N32)*0.4)</f>
        <v/>
      </c>
      <c r="K32" s="23" t="str">
        <f>IF('Questionnaire results pasting'!O32="","",'Questionnaire results pasting'!O32)</f>
        <v/>
      </c>
      <c r="L32" s="23" t="str">
        <f>IF('Questionnaire results pasting'!P32="","",'Questionnaire results pasting'!P32)</f>
        <v/>
      </c>
      <c r="M32" s="23" t="str">
        <f>IF('Questionnaire results pasting'!Q32="","",'Questionnaire results pasting'!Q32)</f>
        <v/>
      </c>
      <c r="N32" s="23" t="str">
        <f>IF('Questionnaire results pasting'!R32="","",'Questionnaire results pasting'!R32)</f>
        <v/>
      </c>
      <c r="O32" s="23" t="str">
        <f>IF('Questionnaire results pasting'!S32="","",'Questionnaire results pasting'!S32)</f>
        <v/>
      </c>
      <c r="P32" s="23" t="str">
        <f>IF('Questionnaire results pasting'!T32="","",'Questionnaire results pasting'!T32)</f>
        <v/>
      </c>
      <c r="Q32" s="23" t="str">
        <f>IF('Questionnaire results pasting'!U32="","",'Questionnaire results pasting'!U32)</f>
        <v/>
      </c>
      <c r="R32" s="23" t="str">
        <f>IF('Questionnaire results pasting'!V32="","",'Questionnaire results pasting'!V32)</f>
        <v/>
      </c>
      <c r="S32" s="23" t="str">
        <f>IF('Questionnaire results pasting'!W32="","",'Questionnaire results pasting'!W32)</f>
        <v/>
      </c>
      <c r="T32" s="23" t="str">
        <f>IF('Questionnaire results pasting'!X32="","",'Questionnaire results pasting'!X32)</f>
        <v/>
      </c>
      <c r="U32" s="23" t="str">
        <f>IF('Questionnaire results pasting'!Y32="","",'Questionnaire results pasting'!Y32)</f>
        <v/>
      </c>
      <c r="V32" s="23" t="str">
        <f>IF('Questionnaire results pasting'!Z32="","",'Questionnaire results pasting'!Z32)</f>
        <v/>
      </c>
      <c r="W32" s="23" t="str">
        <f>IF('Questionnaire results pasting'!AA32="","",'Questionnaire results pasting'!AA32)</f>
        <v/>
      </c>
      <c r="X32" s="23" t="str">
        <f>IF('Questionnaire results pasting'!AB32="","",'Questionnaire results pasting'!AB32)</f>
        <v/>
      </c>
      <c r="Y32" s="23" t="str">
        <f>IF('Questionnaire results pasting'!AC32="","",'Questionnaire results pasting'!AC32)</f>
        <v/>
      </c>
      <c r="Z32" s="23" t="str">
        <f>IF('Questionnaire results pasting'!AD32="","",'Questionnaire results pasting'!AD32)</f>
        <v/>
      </c>
      <c r="AA32" s="23" t="str">
        <f>IF('Questionnaire results pasting'!AE32="","",'Questionnaire results pasting'!AE32)</f>
        <v/>
      </c>
      <c r="AB32" s="23" t="str">
        <f>IF('Questionnaire results pasting'!AF32="","",'Questionnaire results pasting'!AF32)</f>
        <v/>
      </c>
      <c r="AC32" s="23" t="str">
        <f>IF('Questionnaire results pasting'!AG32="","",'Questionnaire results pasting'!AG32)</f>
        <v/>
      </c>
      <c r="AD32" s="23" t="str">
        <f>IF('Questionnaire results pasting'!AH32="","",'Questionnaire results pasting'!AH32)</f>
        <v/>
      </c>
      <c r="AE32" s="23" t="str">
        <f>IF('Questionnaire results pasting'!AI32="","",'Questionnaire results pasting'!AI32)</f>
        <v/>
      </c>
      <c r="AF32" s="23" t="str">
        <f>IF('Questionnaire results pasting'!AJ32="","",'Questionnaire results pasting'!AJ32)</f>
        <v/>
      </c>
      <c r="AG32" s="23" t="str">
        <f>IF('Questionnaire results pasting'!AK32="","",'Questionnaire results pasting'!AK32)</f>
        <v/>
      </c>
      <c r="AH32" s="23" t="str">
        <f>IF('Questionnaire results pasting'!AL32="","",'Questionnaire results pasting'!AL32)</f>
        <v/>
      </c>
      <c r="AI32" s="23" t="str">
        <f>IF('Questionnaire results pasting'!AM32="","",'Questionnaire results pasting'!AM32)</f>
        <v/>
      </c>
      <c r="AJ32" s="23" t="str">
        <f>IF('Questionnaire results pasting'!AN32="","",'Questionnaire results pasting'!AN32)</f>
        <v/>
      </c>
      <c r="AK32" s="23" t="str">
        <f>IF('Questionnaire results pasting'!AO32="","",'Questionnaire results pasting'!AO32)</f>
        <v/>
      </c>
      <c r="AL32" s="23" t="str">
        <f>IF('Questionnaire results pasting'!AP32="","",'Questionnaire results pasting'!AP32)</f>
        <v/>
      </c>
      <c r="AM32" s="23" t="str">
        <f>IF('Questionnaire results pasting'!AQ32="","",'Questionnaire results pasting'!AQ32)</f>
        <v/>
      </c>
      <c r="AN32" s="23" t="str">
        <f>IF('Questionnaire results pasting'!AR32="","",'Questionnaire results pasting'!AR32)</f>
        <v/>
      </c>
      <c r="AO32" s="23" t="str">
        <f>IF('Questionnaire results pasting'!AS32="","",'Questionnaire results pasting'!AS32)</f>
        <v/>
      </c>
      <c r="AP32" s="23" t="str">
        <f>IF('Questionnaire results pasting'!AT32="","",'Questionnaire results pasting'!AT32)</f>
        <v/>
      </c>
      <c r="AQ32" s="23" t="str">
        <f>IF('Questionnaire results pasting'!AU32="","",'Questionnaire results pasting'!AU32)</f>
        <v/>
      </c>
      <c r="AR32" s="23" t="str">
        <f>IF('Questionnaire results pasting'!AV32="","",'Questionnaire results pasting'!AV32)</f>
        <v/>
      </c>
      <c r="AS32" s="23" t="str">
        <f>IF('Questionnaire results pasting'!AW32="","",'Questionnaire results pasting'!AW32)</f>
        <v/>
      </c>
      <c r="AT32" s="23" t="str">
        <f>IF('Questionnaire results pasting'!AX32="","",'Questionnaire results pasting'!AX32)</f>
        <v/>
      </c>
      <c r="AU32" s="23" t="str">
        <f>IF('Questionnaire results pasting'!AY32="","",'Questionnaire results pasting'!AY32)</f>
        <v/>
      </c>
      <c r="AV32" s="23" t="str">
        <f>IF('Questionnaire results pasting'!AZ32="","",'Questionnaire results pasting'!AZ32)</f>
        <v/>
      </c>
      <c r="AW32" s="23" t="str">
        <f>IF('Questionnaire results pasting'!BA32="","",'Questionnaire results pasting'!BA32)</f>
        <v/>
      </c>
      <c r="AX32" s="23" t="str">
        <f>IF('Questionnaire results pasting'!BB32="","",'Questionnaire results pasting'!BB32)</f>
        <v/>
      </c>
      <c r="AY32" s="23" t="str">
        <f>IF('Questionnaire results pasting'!BC32="","",'Questionnaire results pasting'!BC32)</f>
        <v/>
      </c>
      <c r="AZ32" s="35" t="str">
        <f>IF('Questionnaire results pasting'!BD32="","",'Questionnaire results pasting'!BD32*0.4)</f>
        <v/>
      </c>
      <c r="BA32" s="30"/>
      <c r="BB32" s="27" t="str">
        <f t="shared" si="13"/>
        <v/>
      </c>
      <c r="BC32" s="27" t="str">
        <f t="shared" si="14"/>
        <v/>
      </c>
      <c r="BD32" s="40" t="str">
        <f t="shared" si="15"/>
        <v/>
      </c>
      <c r="BE32" s="40" t="str">
        <f t="shared" si="16"/>
        <v/>
      </c>
      <c r="BF32" s="40" t="str">
        <f t="shared" si="17"/>
        <v/>
      </c>
      <c r="BG32" s="40" t="str">
        <f t="shared" si="18"/>
        <v/>
      </c>
      <c r="BI32" s="40" t="str">
        <f>IF(A32="","",IF(SUMPRODUCT(($H$2:$AZ$2=$BI$3)*(H32:AZ32=""))&gt;0,"",SUMIF($H$2:$AZ$2,$BI$3,H32:AZ32)*25/設定シート!$R$5))</f>
        <v/>
      </c>
      <c r="BJ32" s="40" t="str">
        <f>IF(A32="","",IF(SUMPRODUCT(($H$2:$AZ$2=$BJ$3)*(H32:AZ32=""))&gt;0,"",SUMIF($H$2:$AZ$2,$BJ$3,H32:AZ32)*25/設定シート!$R$6))</f>
        <v/>
      </c>
      <c r="BK32" s="40" t="str">
        <f>IF(A32="","",IF(SUMPRODUCT(($H$2:$AZ$2=$BK$3)*(H32:AZ32=""))&gt;0,"",SUMIF($H$2:$AZ$2,$BK$3,H32:AZ32)*25/設定シート!$R$7))</f>
        <v/>
      </c>
      <c r="BL32" s="40" t="str">
        <f>IF(A32="","",IF(SUMPRODUCT(($H$2:$AZ$2=$BL$3)*(H32:AZ32=""))&gt;0,"",SUMIF($H$2:$AZ$2,$BL$3,H32:AZ32)*25/設定シート!$R$8))</f>
        <v/>
      </c>
      <c r="BM32" s="40" t="str">
        <f>IF(A32="","",IF(SUMPRODUCT(($H$2:$AZ$2=$BM$3)*(H32:AZ32=""))&gt;0,"",SUMIF($H$2:$AZ$2,$BM$3,H32:AZ32)*25/設定シート!$R$9))</f>
        <v/>
      </c>
      <c r="BN32" s="40" t="str">
        <f>IF(A32="","",IF(SUMPRODUCT(($H$2:$AZ$2=$BN$3)*(H32:AZ32=""))&gt;0,"",SUMIF($H$2:$AZ$2,$BN$3,H32:AZ32)*25/設定シート!$R$10))</f>
        <v/>
      </c>
    </row>
    <row r="35" spans="59:66" ht="17.25" thickBot="1" x14ac:dyDescent="0.2"/>
    <row r="36" spans="59:66" x14ac:dyDescent="0.15">
      <c r="BG36" s="75" t="s">
        <v>117</v>
      </c>
      <c r="BH36" s="76"/>
      <c r="BI36" s="43">
        <f>SUM(BI4:BI32)</f>
        <v>125</v>
      </c>
      <c r="BJ36" s="43">
        <f>SUM(BJ4:BJ32)</f>
        <v>122.7</v>
      </c>
      <c r="BK36" s="45">
        <f t="shared" ref="BK36:BN36" si="19">SUM(BK4:BK32)</f>
        <v>95.833333333333343</v>
      </c>
      <c r="BL36" s="43">
        <f t="shared" si="19"/>
        <v>91.666666666666657</v>
      </c>
      <c r="BM36" s="43">
        <f t="shared" si="19"/>
        <v>110</v>
      </c>
      <c r="BN36" s="46">
        <f t="shared" si="19"/>
        <v>132.80000000000001</v>
      </c>
    </row>
    <row r="37" spans="59:66" x14ac:dyDescent="0.15">
      <c r="BG37" s="77" t="s">
        <v>118</v>
      </c>
      <c r="BH37" s="78"/>
      <c r="BI37" s="51">
        <f>AVERAGE(BI4:BI32)</f>
        <v>62.5</v>
      </c>
      <c r="BJ37" s="52">
        <f t="shared" ref="BJ37:BN37" si="20">AVERAGE(BJ4:BJ32)</f>
        <v>61.35</v>
      </c>
      <c r="BK37" s="52">
        <f t="shared" si="20"/>
        <v>47.916666666666671</v>
      </c>
      <c r="BL37" s="52">
        <f t="shared" si="20"/>
        <v>45.833333333333329</v>
      </c>
      <c r="BM37" s="52">
        <f t="shared" si="20"/>
        <v>55</v>
      </c>
      <c r="BN37" s="53">
        <f t="shared" si="20"/>
        <v>66.400000000000006</v>
      </c>
    </row>
    <row r="38" spans="59:66" x14ac:dyDescent="0.15">
      <c r="BG38" s="77" t="s">
        <v>119</v>
      </c>
      <c r="BH38" s="78"/>
      <c r="BI38" s="44">
        <f>COUNTA(BI4:BI32)-COUNTBLANK(BI4:BI32)</f>
        <v>2</v>
      </c>
      <c r="BJ38" s="44">
        <f t="shared" ref="BJ38:BM38" si="21">COUNTA(BJ4:BJ32)-COUNTBLANK(BJ4:BJ32)</f>
        <v>2</v>
      </c>
      <c r="BK38" s="44">
        <f t="shared" si="21"/>
        <v>2</v>
      </c>
      <c r="BL38" s="44">
        <f t="shared" si="21"/>
        <v>2</v>
      </c>
      <c r="BM38" s="44">
        <f t="shared" si="21"/>
        <v>2</v>
      </c>
      <c r="BN38" s="54">
        <f>COUNTA(BN4:BN32)-COUNTBLANK(BN4:BN32)</f>
        <v>2</v>
      </c>
    </row>
    <row r="39" spans="59:66" x14ac:dyDescent="0.15">
      <c r="BG39" s="77" t="s">
        <v>120</v>
      </c>
      <c r="BH39" s="78"/>
      <c r="BI39" s="47">
        <f>STDEV(BI4:BI32)</f>
        <v>1.964185503295961</v>
      </c>
      <c r="BJ39" s="47">
        <f t="shared" ref="BJ39:BN39" si="22">STDEV(BJ4:BJ32)</f>
        <v>19.304015126392759</v>
      </c>
      <c r="BK39" s="47">
        <f t="shared" si="22"/>
        <v>2.9462782549439464</v>
      </c>
      <c r="BL39" s="47">
        <f t="shared" si="22"/>
        <v>5.892556509887898</v>
      </c>
      <c r="BM39" s="47">
        <f t="shared" si="22"/>
        <v>7.0710678118654755</v>
      </c>
      <c r="BN39" s="48">
        <f t="shared" si="22"/>
        <v>16.12203461105323</v>
      </c>
    </row>
    <row r="40" spans="59:66" x14ac:dyDescent="0.15">
      <c r="BG40" s="81" t="s">
        <v>121</v>
      </c>
      <c r="BH40" s="82"/>
      <c r="BI40" s="55">
        <f>BI39/SQRT(COUNT(BI3:BI32))</f>
        <v>1.3888888888888857</v>
      </c>
      <c r="BJ40" s="55">
        <f>BJ39/SQRT(COUNT(BJ4:BJ32))</f>
        <v>13.650000000000007</v>
      </c>
      <c r="BK40" s="55">
        <f>BK39/SQRT(COUNT(BK4:BK32))</f>
        <v>2.0833333333333321</v>
      </c>
      <c r="BL40" s="55">
        <f>BL39/SQRT(COUNT(BL4:BL32))</f>
        <v>4.1666666666666679</v>
      </c>
      <c r="BM40" s="55">
        <f>BM39/SQRT(COUNT(BM4:BM32))</f>
        <v>5</v>
      </c>
      <c r="BN40" s="56">
        <f>BN39/SQRT(COUNT(BN4:BN32))</f>
        <v>11.399999999999961</v>
      </c>
    </row>
    <row r="41" spans="59:66" ht="17.25" thickBot="1" x14ac:dyDescent="0.2">
      <c r="BG41" s="79" t="s">
        <v>122</v>
      </c>
      <c r="BH41" s="80"/>
      <c r="BI41" s="49">
        <f>SUM(BI37,BI39)</f>
        <v>64.464185503295965</v>
      </c>
      <c r="BJ41" s="49">
        <f>SUM(BJ37,BJ39)</f>
        <v>80.654015126392764</v>
      </c>
      <c r="BK41" s="49">
        <f t="shared" ref="BK41:BN41" si="23">SUM(BK37,BK39)</f>
        <v>50.86294492161062</v>
      </c>
      <c r="BL41" s="49">
        <f t="shared" si="23"/>
        <v>51.725889843221225</v>
      </c>
      <c r="BM41" s="49">
        <f t="shared" si="23"/>
        <v>62.071067811865476</v>
      </c>
      <c r="BN41" s="50">
        <f t="shared" si="23"/>
        <v>82.522034611053243</v>
      </c>
    </row>
  </sheetData>
  <autoFilter ref="E2:E32" xr:uid="{00000000-0009-0000-0000-000003000000}"/>
  <mergeCells count="15">
    <mergeCell ref="BI1:BN1"/>
    <mergeCell ref="BB1:BG2"/>
    <mergeCell ref="A1:E1"/>
    <mergeCell ref="G1:AZ1"/>
    <mergeCell ref="A2:A3"/>
    <mergeCell ref="B2:B3"/>
    <mergeCell ref="C2:C3"/>
    <mergeCell ref="D2:D3"/>
    <mergeCell ref="E2:E3"/>
    <mergeCell ref="BG36:BH36"/>
    <mergeCell ref="BG37:BH37"/>
    <mergeCell ref="BG38:BH38"/>
    <mergeCell ref="BG39:BH39"/>
    <mergeCell ref="BG41:BH41"/>
    <mergeCell ref="BG40:BH40"/>
  </mergeCells>
  <phoneticPr fontId="4"/>
  <conditionalFormatting sqref="AP3:AQ3">
    <cfRule type="expression" dxfId="11" priority="10">
      <formula>ISNUMBER(MATCH($K$33:$K$39,0))</formula>
    </cfRule>
  </conditionalFormatting>
  <conditionalFormatting sqref="AP3:AQ3">
    <cfRule type="expression" dxfId="10" priority="11">
      <formula>ISNUMBER(MATCH($H3,$K$33:$K$39,0))</formula>
    </cfRule>
  </conditionalFormatting>
  <conditionalFormatting sqref="AP3:AQ3">
    <cfRule type="expression" dxfId="9" priority="12">
      <formula>ISNUMBER(MATCH($H$4,$K$33:$K$39,0))</formula>
    </cfRule>
  </conditionalFormatting>
  <conditionalFormatting sqref="I3:AO3">
    <cfRule type="expression" dxfId="8" priority="6">
      <formula>ISNUMBER(MATCH($O$77:$O$83,0))</formula>
    </cfRule>
  </conditionalFormatting>
  <conditionalFormatting sqref="H3:AO3">
    <cfRule type="expression" dxfId="7" priority="7">
      <formula>ISNUMBER(MATCH($L3,$O$77:$O$83,0))</formula>
    </cfRule>
  </conditionalFormatting>
  <conditionalFormatting sqref="I3:AO3">
    <cfRule type="expression" dxfId="6" priority="8">
      <formula>ISNUMBER(MATCH($L$4,$O$77:$O$83,0))</formula>
    </cfRule>
  </conditionalFormatting>
  <conditionalFormatting sqref="AR3:AZ3">
    <cfRule type="expression" dxfId="5" priority="2">
      <formula>ISNUMBER(MATCH($O$77:$O$83,0))</formula>
    </cfRule>
  </conditionalFormatting>
  <conditionalFormatting sqref="AR3:AZ3">
    <cfRule type="expression" dxfId="4" priority="3">
      <formula>ISNUMBER(MATCH($L3,$O$77:$O$83,0))</formula>
    </cfRule>
  </conditionalFormatting>
  <conditionalFormatting sqref="AR3:AZ3">
    <cfRule type="expression" dxfId="3" priority="4">
      <formula>ISNUMBER(MATCH($L$4,$O$77:$O$83,0))</formula>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9" id="{27CE95F8-AEA2-465C-A714-5D5B3BE19302}">
            <xm:f>ISNUMBER(MATCH($H3,設定シート!#REF!,0))</xm:f>
            <x14:dxf>
              <fill>
                <patternFill>
                  <bgColor rgb="FFFF99CC"/>
                </patternFill>
              </fill>
            </x14:dxf>
          </x14:cfRule>
          <xm:sqref>AP3:AQ3</xm:sqref>
        </x14:conditionalFormatting>
        <x14:conditionalFormatting xmlns:xm="http://schemas.microsoft.com/office/excel/2006/main">
          <x14:cfRule type="expression" priority="5" id="{C1DA4C21-4CA5-4805-A48B-FC7D2F53E160}">
            <xm:f>ISNUMBER(MATCH($L3,設定シート!#REF!,0))</xm:f>
            <x14:dxf>
              <fill>
                <patternFill>
                  <bgColor rgb="FFFF99CC"/>
                </patternFill>
              </fill>
            </x14:dxf>
          </x14:cfRule>
          <xm:sqref>H3:AO3</xm:sqref>
        </x14:conditionalFormatting>
        <x14:conditionalFormatting xmlns:xm="http://schemas.microsoft.com/office/excel/2006/main">
          <x14:cfRule type="expression" priority="1" id="{08301074-4B83-4E9E-831B-A5A096FA3835}">
            <xm:f>ISNUMBER(MATCH($L3,設定シート!#REF!,0))</xm:f>
            <x14:dxf>
              <fill>
                <patternFill>
                  <bgColor rgb="FFFF99CC"/>
                </patternFill>
              </fill>
            </x14:dxf>
          </x14:cfRule>
          <xm:sqref>AR3:AZ3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
  <sheetViews>
    <sheetView showGridLines="0" topLeftCell="D1" zoomScale="80" zoomScaleNormal="80" workbookViewId="0">
      <selection activeCell="O48" sqref="O48"/>
    </sheetView>
  </sheetViews>
  <sheetFormatPr defaultRowHeight="13.5" x14ac:dyDescent="0.15"/>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【点数集計表】</vt:lpstr>
      <vt:lpstr>設定シート</vt:lpstr>
      <vt:lpstr>Questionnaire results pasting</vt:lpstr>
      <vt:lpstr>Graph data</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2019-11-01T06:18:46Z</dcterms:created>
  <dcterms:modified xsi:type="dcterms:W3CDTF">2020-08-17T07:31:16Z</dcterms:modified>
</cp:coreProperties>
</file>